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3395" windowHeight="7995" tabRatio="875"/>
  </bookViews>
  <sheets>
    <sheet name="Bailleau Grand Vols" sheetId="6" r:id="rId1"/>
    <sheet name="Bailleau Vitesse" sheetId="7" r:id="rId2"/>
    <sheet name="EK Ostrow 20m" sheetId="5" r:id="rId3"/>
    <sheet name="Issoudun Club-Std-20m" sheetId="14" r:id="rId4"/>
    <sheet name="Issoudun Open" sheetId="1" r:id="rId5"/>
    <sheet name="National Air 15m" sheetId="20" r:id="rId6"/>
    <sheet name="National Air Club" sheetId="21" r:id="rId7"/>
    <sheet name="NK 15m" sheetId="22" r:id="rId8"/>
    <sheet name="NK Club" sheetId="2" r:id="rId9"/>
    <sheet name="NK Open" sheetId="23" r:id="rId10"/>
    <sheet name="OMK 15m" sheetId="24" r:id="rId11"/>
    <sheet name="OMK 18m" sheetId="25" r:id="rId12"/>
    <sheet name="OMK Club" sheetId="26" r:id="rId13"/>
    <sheet name="ZW Club" sheetId="31" r:id="rId14"/>
    <sheet name="ZW Gemengd" sheetId="32" r:id="rId15"/>
  </sheets>
  <calcPr calcId="145621"/>
</workbook>
</file>

<file path=xl/calcChain.xml><?xml version="1.0" encoding="utf-8"?>
<calcChain xmlns="http://schemas.openxmlformats.org/spreadsheetml/2006/main">
  <c r="B7" i="7" l="1"/>
  <c r="C7" i="7" s="1"/>
  <c r="H60" i="32"/>
  <c r="G60" i="32"/>
  <c r="H59" i="32"/>
  <c r="G59" i="32"/>
  <c r="H58" i="32"/>
  <c r="G58" i="32"/>
  <c r="H57" i="32"/>
  <c r="G57" i="32"/>
  <c r="H56" i="32"/>
  <c r="G56" i="32"/>
  <c r="H55" i="32"/>
  <c r="G55" i="32"/>
  <c r="H54" i="32"/>
  <c r="G54" i="32"/>
  <c r="H53" i="32"/>
  <c r="G53" i="32"/>
  <c r="H52" i="32"/>
  <c r="G52" i="32"/>
  <c r="H51" i="32"/>
  <c r="G51" i="32"/>
  <c r="H50" i="32"/>
  <c r="G50" i="32"/>
  <c r="H49" i="32"/>
  <c r="G49" i="32"/>
  <c r="H48" i="32"/>
  <c r="G48" i="32"/>
  <c r="H47" i="32"/>
  <c r="G47" i="32"/>
  <c r="H46" i="32"/>
  <c r="G46" i="32"/>
  <c r="H45" i="32"/>
  <c r="G45" i="32"/>
  <c r="H44" i="32"/>
  <c r="G44" i="32"/>
  <c r="H43" i="32"/>
  <c r="G43" i="32"/>
  <c r="H42" i="32"/>
  <c r="G42" i="32"/>
  <c r="H41" i="32"/>
  <c r="G41" i="32"/>
  <c r="H40" i="32"/>
  <c r="G40" i="32"/>
  <c r="H39" i="32"/>
  <c r="G39" i="32"/>
  <c r="H38" i="32"/>
  <c r="G38" i="32"/>
  <c r="H37" i="32"/>
  <c r="G37" i="32"/>
  <c r="H36" i="32"/>
  <c r="G36" i="32"/>
  <c r="H35" i="32"/>
  <c r="G35" i="32"/>
  <c r="H34" i="32"/>
  <c r="G34" i="32"/>
  <c r="H33" i="32"/>
  <c r="G33" i="32"/>
  <c r="H32" i="32"/>
  <c r="G32" i="32"/>
  <c r="H31" i="32"/>
  <c r="G31" i="32"/>
  <c r="H30" i="32"/>
  <c r="G30" i="32"/>
  <c r="H29" i="32"/>
  <c r="G29" i="32"/>
  <c r="H28" i="32"/>
  <c r="G28" i="32"/>
  <c r="H27" i="32"/>
  <c r="G27" i="32"/>
  <c r="H26" i="32"/>
  <c r="G26" i="32"/>
  <c r="H25" i="32"/>
  <c r="G25" i="32"/>
  <c r="H24" i="32"/>
  <c r="G24" i="32"/>
  <c r="H23" i="32"/>
  <c r="G23" i="32"/>
  <c r="H22" i="32"/>
  <c r="G22" i="32"/>
  <c r="H21" i="32"/>
  <c r="G21" i="32"/>
  <c r="H20" i="32"/>
  <c r="G20" i="32"/>
  <c r="H19" i="32"/>
  <c r="B9" i="32" s="1"/>
  <c r="C9" i="32" s="1"/>
  <c r="G19" i="32"/>
  <c r="H60" i="31"/>
  <c r="G60" i="31"/>
  <c r="H59" i="31"/>
  <c r="G59" i="31"/>
  <c r="H58" i="31"/>
  <c r="G58" i="31"/>
  <c r="H57" i="31"/>
  <c r="G57" i="31"/>
  <c r="H56" i="31"/>
  <c r="G56" i="31"/>
  <c r="H55" i="31"/>
  <c r="G55" i="31"/>
  <c r="H54" i="31"/>
  <c r="G54" i="31"/>
  <c r="H53" i="31"/>
  <c r="G53" i="31"/>
  <c r="H52" i="31"/>
  <c r="G52" i="31"/>
  <c r="H51" i="31"/>
  <c r="G51" i="31"/>
  <c r="H50" i="31"/>
  <c r="G50" i="31"/>
  <c r="H49" i="31"/>
  <c r="G49" i="31"/>
  <c r="H48" i="31"/>
  <c r="G48" i="31"/>
  <c r="H47" i="31"/>
  <c r="G47" i="31"/>
  <c r="H46" i="31"/>
  <c r="G46" i="31"/>
  <c r="H45" i="31"/>
  <c r="G45" i="31"/>
  <c r="H44" i="31"/>
  <c r="G44" i="31"/>
  <c r="H43" i="31"/>
  <c r="G43" i="31"/>
  <c r="H42" i="31"/>
  <c r="G42" i="31"/>
  <c r="H41" i="31"/>
  <c r="G41" i="31"/>
  <c r="H40" i="31"/>
  <c r="G40" i="31"/>
  <c r="H39" i="31"/>
  <c r="G39" i="31"/>
  <c r="H38" i="31"/>
  <c r="G38" i="31"/>
  <c r="H37" i="31"/>
  <c r="G37" i="31"/>
  <c r="H36" i="31"/>
  <c r="G36" i="31"/>
  <c r="H35" i="31"/>
  <c r="G35" i="31"/>
  <c r="H34" i="31"/>
  <c r="G34" i="31"/>
  <c r="H33" i="31"/>
  <c r="G33" i="31"/>
  <c r="H32" i="31"/>
  <c r="G32" i="31"/>
  <c r="H31" i="31"/>
  <c r="G31" i="31"/>
  <c r="H30" i="31"/>
  <c r="G30" i="31"/>
  <c r="H29" i="31"/>
  <c r="G29" i="31"/>
  <c r="H28" i="31"/>
  <c r="G28" i="31"/>
  <c r="H27" i="31"/>
  <c r="G27" i="31"/>
  <c r="H26" i="31"/>
  <c r="G26" i="31"/>
  <c r="H25" i="31"/>
  <c r="G25" i="31"/>
  <c r="H24" i="31"/>
  <c r="G24" i="31"/>
  <c r="H23" i="31"/>
  <c r="G23" i="31"/>
  <c r="H22" i="31"/>
  <c r="G22" i="31"/>
  <c r="H21" i="31"/>
  <c r="G21" i="31"/>
  <c r="H20" i="31"/>
  <c r="G20" i="31"/>
  <c r="H19" i="31"/>
  <c r="G19" i="31"/>
  <c r="H60" i="26"/>
  <c r="G60" i="26"/>
  <c r="H59" i="26"/>
  <c r="G59" i="26"/>
  <c r="H58" i="26"/>
  <c r="G58" i="26"/>
  <c r="H57" i="26"/>
  <c r="G57" i="26"/>
  <c r="H56" i="26"/>
  <c r="G56" i="26"/>
  <c r="H55" i="26"/>
  <c r="G55" i="26"/>
  <c r="H54" i="26"/>
  <c r="G54" i="26"/>
  <c r="H53" i="26"/>
  <c r="G53" i="26"/>
  <c r="H52" i="26"/>
  <c r="G52" i="26"/>
  <c r="H51" i="26"/>
  <c r="G51" i="26"/>
  <c r="H50" i="26"/>
  <c r="G50" i="26"/>
  <c r="H49" i="26"/>
  <c r="G49" i="26"/>
  <c r="H48" i="26"/>
  <c r="G48" i="26"/>
  <c r="H47" i="26"/>
  <c r="G47" i="26"/>
  <c r="H46" i="26"/>
  <c r="G46" i="26"/>
  <c r="H45" i="26"/>
  <c r="G45" i="26"/>
  <c r="H44" i="26"/>
  <c r="G44" i="26"/>
  <c r="H43" i="26"/>
  <c r="G43" i="26"/>
  <c r="H42" i="26"/>
  <c r="G42" i="26"/>
  <c r="H41" i="26"/>
  <c r="G41" i="26"/>
  <c r="H40" i="26"/>
  <c r="G40" i="26"/>
  <c r="H39" i="26"/>
  <c r="G39" i="26"/>
  <c r="H38" i="26"/>
  <c r="G38" i="26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0" i="26"/>
  <c r="G30" i="26"/>
  <c r="H29" i="26"/>
  <c r="G29" i="26"/>
  <c r="H28" i="26"/>
  <c r="G28" i="26"/>
  <c r="H27" i="26"/>
  <c r="G27" i="26"/>
  <c r="H26" i="26"/>
  <c r="G26" i="26"/>
  <c r="H25" i="26"/>
  <c r="G25" i="26"/>
  <c r="H24" i="26"/>
  <c r="G24" i="26"/>
  <c r="H23" i="26"/>
  <c r="G23" i="26"/>
  <c r="H22" i="26"/>
  <c r="G22" i="26"/>
  <c r="H21" i="26"/>
  <c r="G21" i="26"/>
  <c r="H20" i="26"/>
  <c r="G20" i="26"/>
  <c r="H19" i="26"/>
  <c r="G19" i="26"/>
  <c r="H60" i="25"/>
  <c r="G60" i="25"/>
  <c r="H59" i="25"/>
  <c r="G59" i="25"/>
  <c r="H58" i="25"/>
  <c r="G58" i="25"/>
  <c r="H57" i="25"/>
  <c r="G57" i="25"/>
  <c r="H56" i="25"/>
  <c r="G56" i="25"/>
  <c r="H55" i="25"/>
  <c r="G55" i="25"/>
  <c r="H54" i="25"/>
  <c r="G54" i="25"/>
  <c r="H53" i="25"/>
  <c r="G53" i="25"/>
  <c r="H52" i="25"/>
  <c r="G52" i="25"/>
  <c r="H51" i="25"/>
  <c r="G51" i="25"/>
  <c r="H50" i="25"/>
  <c r="G50" i="25"/>
  <c r="H49" i="25"/>
  <c r="G49" i="25"/>
  <c r="H48" i="25"/>
  <c r="G48" i="25"/>
  <c r="H47" i="25"/>
  <c r="G47" i="25"/>
  <c r="H46" i="25"/>
  <c r="G46" i="25"/>
  <c r="H45" i="25"/>
  <c r="G45" i="25"/>
  <c r="H44" i="25"/>
  <c r="G44" i="25"/>
  <c r="H43" i="25"/>
  <c r="G43" i="25"/>
  <c r="H42" i="25"/>
  <c r="G42" i="25"/>
  <c r="H41" i="25"/>
  <c r="G41" i="25"/>
  <c r="H40" i="25"/>
  <c r="G40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30" i="25"/>
  <c r="G30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2" i="25"/>
  <c r="G22" i="25"/>
  <c r="H21" i="25"/>
  <c r="G21" i="25"/>
  <c r="H20" i="25"/>
  <c r="B9" i="25" s="1"/>
  <c r="C9" i="25" s="1"/>
  <c r="G20" i="25"/>
  <c r="H19" i="25"/>
  <c r="G19" i="25"/>
  <c r="H60" i="24"/>
  <c r="G60" i="24"/>
  <c r="H59" i="24"/>
  <c r="G59" i="24"/>
  <c r="H58" i="24"/>
  <c r="G58" i="24"/>
  <c r="H57" i="24"/>
  <c r="G57" i="24"/>
  <c r="H56" i="24"/>
  <c r="G56" i="24"/>
  <c r="H55" i="24"/>
  <c r="G55" i="24"/>
  <c r="H54" i="24"/>
  <c r="G54" i="24"/>
  <c r="H53" i="24"/>
  <c r="G53" i="24"/>
  <c r="H52" i="24"/>
  <c r="G52" i="24"/>
  <c r="H51" i="24"/>
  <c r="G51" i="24"/>
  <c r="H50" i="24"/>
  <c r="G50" i="24"/>
  <c r="H49" i="24"/>
  <c r="G49" i="24"/>
  <c r="H48" i="24"/>
  <c r="G48" i="24"/>
  <c r="H47" i="24"/>
  <c r="G47" i="24"/>
  <c r="H46" i="24"/>
  <c r="G46" i="24"/>
  <c r="H45" i="24"/>
  <c r="G45" i="24"/>
  <c r="H44" i="24"/>
  <c r="G44" i="24"/>
  <c r="H43" i="24"/>
  <c r="G43" i="24"/>
  <c r="H42" i="24"/>
  <c r="G42" i="24"/>
  <c r="H41" i="24"/>
  <c r="G41" i="24"/>
  <c r="H40" i="24"/>
  <c r="G40" i="24"/>
  <c r="H39" i="24"/>
  <c r="G39" i="24"/>
  <c r="H38" i="24"/>
  <c r="G38" i="24"/>
  <c r="H37" i="24"/>
  <c r="G37" i="24"/>
  <c r="H36" i="24"/>
  <c r="G36" i="24"/>
  <c r="H35" i="24"/>
  <c r="G35" i="24"/>
  <c r="H34" i="24"/>
  <c r="G34" i="24"/>
  <c r="H33" i="24"/>
  <c r="G33" i="24"/>
  <c r="H32" i="24"/>
  <c r="G32" i="24"/>
  <c r="H31" i="24"/>
  <c r="G31" i="24"/>
  <c r="H30" i="24"/>
  <c r="G30" i="24"/>
  <c r="H29" i="24"/>
  <c r="G29" i="24"/>
  <c r="H28" i="24"/>
  <c r="G28" i="24"/>
  <c r="H27" i="24"/>
  <c r="G27" i="24"/>
  <c r="H26" i="24"/>
  <c r="G26" i="24"/>
  <c r="H25" i="24"/>
  <c r="G25" i="24"/>
  <c r="H24" i="24"/>
  <c r="G24" i="24"/>
  <c r="H23" i="24"/>
  <c r="G23" i="24"/>
  <c r="H22" i="24"/>
  <c r="G22" i="24"/>
  <c r="H21" i="24"/>
  <c r="G21" i="24"/>
  <c r="H20" i="24"/>
  <c r="G20" i="24"/>
  <c r="H19" i="24"/>
  <c r="G19" i="24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60" i="23"/>
  <c r="G60" i="23"/>
  <c r="H59" i="23"/>
  <c r="G59" i="23"/>
  <c r="H58" i="23"/>
  <c r="G58" i="23"/>
  <c r="H57" i="23"/>
  <c r="G57" i="23"/>
  <c r="H56" i="23"/>
  <c r="G56" i="23"/>
  <c r="H55" i="23"/>
  <c r="G55" i="23"/>
  <c r="H54" i="23"/>
  <c r="G54" i="23"/>
  <c r="H53" i="23"/>
  <c r="G53" i="23"/>
  <c r="H52" i="23"/>
  <c r="G52" i="23"/>
  <c r="H51" i="23"/>
  <c r="G51" i="23"/>
  <c r="H50" i="23"/>
  <c r="G50" i="23"/>
  <c r="H49" i="23"/>
  <c r="G49" i="23"/>
  <c r="H48" i="23"/>
  <c r="G48" i="23"/>
  <c r="H47" i="23"/>
  <c r="G47" i="23"/>
  <c r="H46" i="23"/>
  <c r="G46" i="23"/>
  <c r="H45" i="23"/>
  <c r="G45" i="23"/>
  <c r="H44" i="23"/>
  <c r="G44" i="23"/>
  <c r="H43" i="23"/>
  <c r="G43" i="23"/>
  <c r="H42" i="23"/>
  <c r="G42" i="23"/>
  <c r="H41" i="23"/>
  <c r="G41" i="23"/>
  <c r="H40" i="23"/>
  <c r="G40" i="23"/>
  <c r="H39" i="23"/>
  <c r="G39" i="23"/>
  <c r="H38" i="23"/>
  <c r="G38" i="23"/>
  <c r="H37" i="23"/>
  <c r="G37" i="23"/>
  <c r="H36" i="23"/>
  <c r="G36" i="23"/>
  <c r="H35" i="23"/>
  <c r="G35" i="23"/>
  <c r="H34" i="23"/>
  <c r="G34" i="23"/>
  <c r="H33" i="23"/>
  <c r="G33" i="23"/>
  <c r="H32" i="23"/>
  <c r="G32" i="23"/>
  <c r="H31" i="23"/>
  <c r="G31" i="23"/>
  <c r="H30" i="23"/>
  <c r="G30" i="23"/>
  <c r="H29" i="23"/>
  <c r="G29" i="23"/>
  <c r="H28" i="23"/>
  <c r="G28" i="23"/>
  <c r="H27" i="23"/>
  <c r="G27" i="23"/>
  <c r="H26" i="23"/>
  <c r="G26" i="23"/>
  <c r="H25" i="23"/>
  <c r="G25" i="23"/>
  <c r="H24" i="23"/>
  <c r="G24" i="23"/>
  <c r="H23" i="23"/>
  <c r="G23" i="23"/>
  <c r="H22" i="23"/>
  <c r="G22" i="23"/>
  <c r="H21" i="23"/>
  <c r="G21" i="23"/>
  <c r="H20" i="23"/>
  <c r="G20" i="23"/>
  <c r="H19" i="23"/>
  <c r="G19" i="23"/>
  <c r="H60" i="22"/>
  <c r="G60" i="22"/>
  <c r="H59" i="22"/>
  <c r="G59" i="22"/>
  <c r="H58" i="22"/>
  <c r="G58" i="22"/>
  <c r="H57" i="22"/>
  <c r="G57" i="22"/>
  <c r="H56" i="22"/>
  <c r="G56" i="22"/>
  <c r="H55" i="22"/>
  <c r="G55" i="22"/>
  <c r="H54" i="22"/>
  <c r="G54" i="22"/>
  <c r="H53" i="22"/>
  <c r="G53" i="22"/>
  <c r="H52" i="22"/>
  <c r="G52" i="22"/>
  <c r="H51" i="22"/>
  <c r="G51" i="22"/>
  <c r="H50" i="22"/>
  <c r="G50" i="22"/>
  <c r="H49" i="22"/>
  <c r="G49" i="22"/>
  <c r="H48" i="22"/>
  <c r="G48" i="22"/>
  <c r="H47" i="22"/>
  <c r="G47" i="22"/>
  <c r="H46" i="22"/>
  <c r="G46" i="22"/>
  <c r="H45" i="22"/>
  <c r="G45" i="22"/>
  <c r="H44" i="22"/>
  <c r="G44" i="22"/>
  <c r="H43" i="22"/>
  <c r="G43" i="22"/>
  <c r="H42" i="22"/>
  <c r="G42" i="22"/>
  <c r="H41" i="22"/>
  <c r="G41" i="22"/>
  <c r="H40" i="22"/>
  <c r="G40" i="22"/>
  <c r="H39" i="22"/>
  <c r="G39" i="22"/>
  <c r="H38" i="22"/>
  <c r="G38" i="22"/>
  <c r="H37" i="22"/>
  <c r="G37" i="22"/>
  <c r="H36" i="22"/>
  <c r="G36" i="22"/>
  <c r="H35" i="22"/>
  <c r="G35" i="22"/>
  <c r="H34" i="22"/>
  <c r="G34" i="22"/>
  <c r="H33" i="22"/>
  <c r="G33" i="22"/>
  <c r="H32" i="22"/>
  <c r="G32" i="22"/>
  <c r="H31" i="22"/>
  <c r="G31" i="22"/>
  <c r="H30" i="22"/>
  <c r="G30" i="22"/>
  <c r="H29" i="22"/>
  <c r="G29" i="22"/>
  <c r="H28" i="22"/>
  <c r="G28" i="22"/>
  <c r="H27" i="22"/>
  <c r="G27" i="22"/>
  <c r="H26" i="22"/>
  <c r="G26" i="22"/>
  <c r="H25" i="22"/>
  <c r="G25" i="22"/>
  <c r="H24" i="22"/>
  <c r="G24" i="22"/>
  <c r="H23" i="22"/>
  <c r="G23" i="22"/>
  <c r="H22" i="22"/>
  <c r="G22" i="22"/>
  <c r="H21" i="22"/>
  <c r="G21" i="22"/>
  <c r="H20" i="22"/>
  <c r="B10" i="22" s="1"/>
  <c r="C10" i="22" s="1"/>
  <c r="G20" i="22"/>
  <c r="H19" i="22"/>
  <c r="G19" i="22"/>
  <c r="H60" i="21"/>
  <c r="G60" i="21"/>
  <c r="H59" i="21"/>
  <c r="G59" i="21"/>
  <c r="H58" i="21"/>
  <c r="G58" i="21"/>
  <c r="H57" i="21"/>
  <c r="G57" i="21"/>
  <c r="H56" i="21"/>
  <c r="G56" i="21"/>
  <c r="H55" i="21"/>
  <c r="G55" i="21"/>
  <c r="H54" i="21"/>
  <c r="G54" i="21"/>
  <c r="H53" i="21"/>
  <c r="G53" i="21"/>
  <c r="H52" i="21"/>
  <c r="G52" i="21"/>
  <c r="H51" i="21"/>
  <c r="G51" i="21"/>
  <c r="H50" i="21"/>
  <c r="G50" i="21"/>
  <c r="H49" i="21"/>
  <c r="G49" i="21"/>
  <c r="H48" i="21"/>
  <c r="G48" i="21"/>
  <c r="H47" i="21"/>
  <c r="G47" i="21"/>
  <c r="H46" i="21"/>
  <c r="G46" i="21"/>
  <c r="H45" i="21"/>
  <c r="G45" i="21"/>
  <c r="H44" i="21"/>
  <c r="G44" i="21"/>
  <c r="H43" i="21"/>
  <c r="G43" i="21"/>
  <c r="H42" i="21"/>
  <c r="G42" i="21"/>
  <c r="H41" i="21"/>
  <c r="G41" i="21"/>
  <c r="H40" i="21"/>
  <c r="G40" i="21"/>
  <c r="H39" i="21"/>
  <c r="G39" i="21"/>
  <c r="H38" i="21"/>
  <c r="G38" i="21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H26" i="21"/>
  <c r="G26" i="21"/>
  <c r="H25" i="21"/>
  <c r="G25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60" i="20"/>
  <c r="G60" i="20"/>
  <c r="H59" i="20"/>
  <c r="G59" i="20"/>
  <c r="H58" i="20"/>
  <c r="G58" i="20"/>
  <c r="H57" i="20"/>
  <c r="G57" i="20"/>
  <c r="H56" i="20"/>
  <c r="G56" i="20"/>
  <c r="H55" i="20"/>
  <c r="G55" i="20"/>
  <c r="H54" i="20"/>
  <c r="G54" i="20"/>
  <c r="H53" i="20"/>
  <c r="G53" i="20"/>
  <c r="H52" i="20"/>
  <c r="G52" i="20"/>
  <c r="H51" i="20"/>
  <c r="G51" i="20"/>
  <c r="H50" i="20"/>
  <c r="G50" i="20"/>
  <c r="H49" i="20"/>
  <c r="G49" i="20"/>
  <c r="H48" i="20"/>
  <c r="G48" i="20"/>
  <c r="H47" i="20"/>
  <c r="G47" i="20"/>
  <c r="H46" i="20"/>
  <c r="G46" i="20"/>
  <c r="H45" i="20"/>
  <c r="G45" i="20"/>
  <c r="H44" i="20"/>
  <c r="G44" i="20"/>
  <c r="H43" i="20"/>
  <c r="G43" i="20"/>
  <c r="H42" i="20"/>
  <c r="G42" i="20"/>
  <c r="H41" i="20"/>
  <c r="G41" i="20"/>
  <c r="H40" i="20"/>
  <c r="G40" i="20"/>
  <c r="H39" i="20"/>
  <c r="G39" i="20"/>
  <c r="H38" i="20"/>
  <c r="G38" i="20"/>
  <c r="H37" i="20"/>
  <c r="G37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G21" i="20"/>
  <c r="H20" i="20"/>
  <c r="G20" i="20"/>
  <c r="H19" i="20"/>
  <c r="B10" i="20" s="1"/>
  <c r="C10" i="20" s="1"/>
  <c r="G19" i="20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60" i="14"/>
  <c r="G60" i="14"/>
  <c r="H59" i="14"/>
  <c r="G59" i="14"/>
  <c r="H58" i="14"/>
  <c r="G58" i="14"/>
  <c r="H57" i="14"/>
  <c r="G57" i="14"/>
  <c r="H56" i="14"/>
  <c r="G56" i="14"/>
  <c r="H55" i="14"/>
  <c r="G55" i="14"/>
  <c r="H54" i="14"/>
  <c r="G54" i="14"/>
  <c r="H53" i="14"/>
  <c r="G53" i="14"/>
  <c r="H52" i="14"/>
  <c r="G52" i="14"/>
  <c r="H51" i="14"/>
  <c r="G51" i="14"/>
  <c r="H50" i="14"/>
  <c r="G50" i="14"/>
  <c r="H49" i="14"/>
  <c r="G49" i="14"/>
  <c r="H48" i="14"/>
  <c r="G48" i="14"/>
  <c r="H47" i="14"/>
  <c r="G47" i="14"/>
  <c r="H46" i="14"/>
  <c r="G46" i="14"/>
  <c r="H45" i="14"/>
  <c r="G45" i="14"/>
  <c r="H44" i="14"/>
  <c r="G44" i="14"/>
  <c r="H43" i="14"/>
  <c r="G43" i="14"/>
  <c r="H42" i="14"/>
  <c r="G42" i="14"/>
  <c r="H41" i="14"/>
  <c r="G41" i="14"/>
  <c r="H40" i="14"/>
  <c r="G40" i="14"/>
  <c r="H39" i="14"/>
  <c r="G39" i="14"/>
  <c r="H38" i="14"/>
  <c r="G38" i="14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3" i="14"/>
  <c r="G23" i="14"/>
  <c r="H22" i="14"/>
  <c r="G22" i="14"/>
  <c r="H21" i="14"/>
  <c r="G21" i="14"/>
  <c r="H20" i="14"/>
  <c r="B10" i="14" s="1"/>
  <c r="C10" i="14" s="1"/>
  <c r="G20" i="14"/>
  <c r="H19" i="14"/>
  <c r="G19" i="14"/>
  <c r="H60" i="5"/>
  <c r="G60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2" i="5"/>
  <c r="G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B10" i="7" s="1"/>
  <c r="C10" i="7" s="1"/>
  <c r="G19" i="7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B14" i="32"/>
  <c r="B13" i="32"/>
  <c r="B14" i="31"/>
  <c r="B13" i="31"/>
  <c r="B14" i="26"/>
  <c r="B13" i="26"/>
  <c r="B14" i="25"/>
  <c r="B13" i="25"/>
  <c r="B14" i="24"/>
  <c r="B13" i="24"/>
  <c r="B14" i="23"/>
  <c r="B13" i="23"/>
  <c r="B14" i="22"/>
  <c r="B13" i="22"/>
  <c r="B14" i="21"/>
  <c r="B13" i="21"/>
  <c r="B14" i="20"/>
  <c r="B13" i="20"/>
  <c r="B14" i="14"/>
  <c r="B13" i="14"/>
  <c r="B14" i="7"/>
  <c r="B13" i="7"/>
  <c r="B14" i="6"/>
  <c r="B13" i="6"/>
  <c r="B14" i="5"/>
  <c r="B13" i="5"/>
  <c r="B14" i="2"/>
  <c r="B13" i="2"/>
  <c r="B10" i="32" l="1"/>
  <c r="C10" i="32" s="1"/>
  <c r="B11" i="32"/>
  <c r="C11" i="32" s="1"/>
  <c r="B8" i="32"/>
  <c r="C8" i="32" s="1"/>
  <c r="B7" i="32"/>
  <c r="C7" i="32" s="1"/>
  <c r="B10" i="31"/>
  <c r="C10" i="31" s="1"/>
  <c r="B7" i="31"/>
  <c r="C7" i="31" s="1"/>
  <c r="B9" i="31"/>
  <c r="C9" i="31" s="1"/>
  <c r="B11" i="31"/>
  <c r="C11" i="31" s="1"/>
  <c r="B8" i="31"/>
  <c r="C8" i="31" s="1"/>
  <c r="B9" i="26"/>
  <c r="C9" i="26" s="1"/>
  <c r="B11" i="26"/>
  <c r="C11" i="26" s="1"/>
  <c r="B8" i="26"/>
  <c r="C8" i="26" s="1"/>
  <c r="B10" i="26"/>
  <c r="C10" i="26" s="1"/>
  <c r="B7" i="26"/>
  <c r="C7" i="26" s="1"/>
  <c r="B8" i="25"/>
  <c r="C8" i="25" s="1"/>
  <c r="B10" i="25"/>
  <c r="C10" i="25" s="1"/>
  <c r="B7" i="25"/>
  <c r="C7" i="25" s="1"/>
  <c r="B11" i="25"/>
  <c r="C11" i="25" s="1"/>
  <c r="B9" i="24"/>
  <c r="C9" i="24" s="1"/>
  <c r="B10" i="24"/>
  <c r="C10" i="24" s="1"/>
  <c r="B7" i="24"/>
  <c r="C7" i="24" s="1"/>
  <c r="B11" i="24"/>
  <c r="C11" i="24" s="1"/>
  <c r="B8" i="24"/>
  <c r="C8" i="24" s="1"/>
  <c r="B10" i="2"/>
  <c r="C10" i="2" s="1"/>
  <c r="B7" i="2"/>
  <c r="C7" i="2" s="1"/>
  <c r="B15" i="2" s="1"/>
  <c r="B16" i="2" s="1"/>
  <c r="B11" i="2"/>
  <c r="C11" i="2" s="1"/>
  <c r="B8" i="2"/>
  <c r="C8" i="2" s="1"/>
  <c r="B9" i="2"/>
  <c r="C9" i="2" s="1"/>
  <c r="B9" i="23"/>
  <c r="C9" i="23" s="1"/>
  <c r="B11" i="23"/>
  <c r="C11" i="23" s="1"/>
  <c r="B8" i="23"/>
  <c r="C8" i="23" s="1"/>
  <c r="B10" i="23"/>
  <c r="C10" i="23" s="1"/>
  <c r="B7" i="23"/>
  <c r="C7" i="23" s="1"/>
  <c r="B8" i="22"/>
  <c r="C8" i="22" s="1"/>
  <c r="B9" i="22"/>
  <c r="C9" i="22" s="1"/>
  <c r="B7" i="22"/>
  <c r="C7" i="22" s="1"/>
  <c r="B11" i="22"/>
  <c r="C11" i="22" s="1"/>
  <c r="B9" i="21"/>
  <c r="C9" i="21" s="1"/>
  <c r="B10" i="21"/>
  <c r="C10" i="21" s="1"/>
  <c r="B7" i="21"/>
  <c r="C7" i="21" s="1"/>
  <c r="B11" i="21"/>
  <c r="C11" i="21" s="1"/>
  <c r="B8" i="21"/>
  <c r="C8" i="21" s="1"/>
  <c r="B7" i="20"/>
  <c r="C7" i="20" s="1"/>
  <c r="B9" i="20"/>
  <c r="C9" i="20" s="1"/>
  <c r="B11" i="20"/>
  <c r="C11" i="20" s="1"/>
  <c r="B8" i="20"/>
  <c r="C8" i="20" s="1"/>
  <c r="B8" i="14"/>
  <c r="C8" i="14" s="1"/>
  <c r="B9" i="14"/>
  <c r="C9" i="14" s="1"/>
  <c r="B7" i="14"/>
  <c r="C7" i="14" s="1"/>
  <c r="B11" i="14"/>
  <c r="C11" i="14" s="1"/>
  <c r="B11" i="5"/>
  <c r="C11" i="5" s="1"/>
  <c r="B8" i="5"/>
  <c r="C8" i="5" s="1"/>
  <c r="B9" i="5"/>
  <c r="C9" i="5" s="1"/>
  <c r="B10" i="5"/>
  <c r="C10" i="5" s="1"/>
  <c r="B7" i="5"/>
  <c r="C7" i="5" s="1"/>
  <c r="B11" i="7"/>
  <c r="C11" i="7" s="1"/>
  <c r="B8" i="7"/>
  <c r="C8" i="7" s="1"/>
  <c r="B9" i="7"/>
  <c r="C9" i="7" s="1"/>
  <c r="B9" i="6"/>
  <c r="C9" i="6" s="1"/>
  <c r="B10" i="1"/>
  <c r="C10" i="1" s="1"/>
  <c r="B7" i="1"/>
  <c r="C7" i="1" s="1"/>
  <c r="B11" i="1"/>
  <c r="C11" i="1" s="1"/>
  <c r="B8" i="1"/>
  <c r="C8" i="1" s="1"/>
  <c r="B9" i="1"/>
  <c r="C9" i="1" s="1"/>
  <c r="B11" i="6"/>
  <c r="C11" i="6" s="1"/>
  <c r="B7" i="6"/>
  <c r="C7" i="6" s="1"/>
  <c r="B8" i="6"/>
  <c r="C8" i="6" s="1"/>
  <c r="B10" i="6"/>
  <c r="C10" i="6" s="1"/>
  <c r="B13" i="1"/>
  <c r="B14" i="1"/>
  <c r="B15" i="32" l="1"/>
  <c r="B16" i="32" s="1"/>
  <c r="B15" i="31"/>
  <c r="B16" i="31" s="1"/>
  <c r="B15" i="26"/>
  <c r="B16" i="26" s="1"/>
  <c r="B15" i="25"/>
  <c r="B16" i="25" s="1"/>
  <c r="B15" i="24"/>
  <c r="B16" i="24" s="1"/>
  <c r="B15" i="23"/>
  <c r="B16" i="23" s="1"/>
  <c r="B15" i="22"/>
  <c r="B16" i="22" s="1"/>
  <c r="B15" i="21"/>
  <c r="B16" i="21" s="1"/>
  <c r="B15" i="20"/>
  <c r="B16" i="20" s="1"/>
  <c r="B15" i="14"/>
  <c r="B16" i="14" s="1"/>
  <c r="B15" i="5"/>
  <c r="B16" i="5" s="1"/>
  <c r="B15" i="7"/>
  <c r="B16" i="7" s="1"/>
  <c r="B15" i="6"/>
  <c r="B16" i="6" s="1"/>
  <c r="B15" i="1"/>
  <c r="B16" i="1" s="1"/>
</calcChain>
</file>

<file path=xl/sharedStrings.xml><?xml version="1.0" encoding="utf-8"?>
<sst xmlns="http://schemas.openxmlformats.org/spreadsheetml/2006/main" count="1497" uniqueCount="662">
  <si>
    <t>Vlieger 1:</t>
  </si>
  <si>
    <t>Vlieger 2:</t>
  </si>
  <si>
    <t>Vlieger 3:</t>
  </si>
  <si>
    <t>Vlieger 4:</t>
  </si>
  <si>
    <t>Vlieger 5:</t>
  </si>
  <si>
    <t>Type event</t>
  </si>
  <si>
    <t>1+</t>
  </si>
  <si>
    <t>Min Rating</t>
  </si>
  <si>
    <t>Min Pilots Score</t>
  </si>
  <si>
    <t>Max Rating</t>
  </si>
  <si>
    <t>Type event:</t>
  </si>
  <si>
    <t>Max. Rating</t>
  </si>
  <si>
    <t>Min. Rating</t>
  </si>
  <si>
    <t>Rating volgens results</t>
  </si>
  <si>
    <t>Uiteindelijke rating</t>
  </si>
  <si>
    <t>2.</t>
  </si>
  <si>
    <t>3.</t>
  </si>
  <si>
    <t>4.</t>
  </si>
  <si>
    <t>5.</t>
  </si>
  <si>
    <t>1.</t>
  </si>
  <si>
    <t>France/Issoudun</t>
  </si>
  <si>
    <t>France/Beynes</t>
  </si>
  <si>
    <t>1R</t>
  </si>
  <si>
    <t>Steven Raimond</t>
  </si>
  <si>
    <t>Pays Bas/Gelderse Zweefvlieg Club</t>
  </si>
  <si>
    <t>ASW 27</t>
  </si>
  <si>
    <t>ZZ</t>
  </si>
  <si>
    <t>Rien Bastiaanse Etienne van Dillen</t>
  </si>
  <si>
    <t>Nimbus 4DT</t>
  </si>
  <si>
    <t>AG</t>
  </si>
  <si>
    <t>Ludovic Hirtz</t>
  </si>
  <si>
    <t>ASH 25</t>
  </si>
  <si>
    <t>PE</t>
  </si>
  <si>
    <t>Peter Eriksen</t>
  </si>
  <si>
    <t>Danemark/Buno Bonnevaux</t>
  </si>
  <si>
    <t>ASG 29/18m</t>
  </si>
  <si>
    <t>Y</t>
  </si>
  <si>
    <t>Yannick Melou</t>
  </si>
  <si>
    <t>LS 6/18m</t>
  </si>
  <si>
    <t>Ranking Score</t>
  </si>
  <si>
    <t>Positie</t>
  </si>
  <si>
    <t>Callsign</t>
  </si>
  <si>
    <t>Vlieger</t>
  </si>
  <si>
    <t>Club</t>
  </si>
  <si>
    <t>Type</t>
  </si>
  <si>
    <t>Score</t>
  </si>
  <si>
    <t>Percentage</t>
  </si>
  <si>
    <t>Reken-rating</t>
  </si>
  <si>
    <t>YX</t>
  </si>
  <si>
    <t>Stefan Telkamp</t>
  </si>
  <si>
    <t>GoZC</t>
  </si>
  <si>
    <t>ASW 19</t>
  </si>
  <si>
    <t>4X7</t>
  </si>
  <si>
    <t>Rene de Dreu</t>
  </si>
  <si>
    <t>ZCNOP</t>
  </si>
  <si>
    <t>Std. Libelle</t>
  </si>
  <si>
    <t>NE</t>
  </si>
  <si>
    <t>Tim Kuijpers</t>
  </si>
  <si>
    <t>NijAC</t>
  </si>
  <si>
    <t>LS 4</t>
  </si>
  <si>
    <t>E9</t>
  </si>
  <si>
    <t>Wolfert Voet</t>
  </si>
  <si>
    <t>Gezc</t>
  </si>
  <si>
    <t>KC</t>
  </si>
  <si>
    <t>Nick Hanenburg</t>
  </si>
  <si>
    <t>ZC Deelen</t>
  </si>
  <si>
    <t>LS 1 f</t>
  </si>
  <si>
    <t>6.</t>
  </si>
  <si>
    <t>JU</t>
  </si>
  <si>
    <t>Patrick van Breemen-Schneider</t>
  </si>
  <si>
    <t>FAC</t>
  </si>
  <si>
    <t>7.</t>
  </si>
  <si>
    <t>GB</t>
  </si>
  <si>
    <t>Ben Hiemstra</t>
  </si>
  <si>
    <t>Discus bT</t>
  </si>
  <si>
    <t>8.</t>
  </si>
  <si>
    <t>SP</t>
  </si>
  <si>
    <t>Hinse Osinga</t>
  </si>
  <si>
    <t>ACS</t>
  </si>
  <si>
    <t>Pegase</t>
  </si>
  <si>
    <t>9.</t>
  </si>
  <si>
    <t>AU</t>
  </si>
  <si>
    <t>Ard Tielenburg</t>
  </si>
  <si>
    <t>TZC</t>
  </si>
  <si>
    <t>Std. Cirrus</t>
  </si>
  <si>
    <t>10.</t>
  </si>
  <si>
    <t>B6</t>
  </si>
  <si>
    <t>Arjan Scheffers</t>
  </si>
  <si>
    <t>ZES</t>
  </si>
  <si>
    <t>Mosquito</t>
  </si>
  <si>
    <t>11.</t>
  </si>
  <si>
    <t>OO</t>
  </si>
  <si>
    <t>Alexander Venema</t>
  </si>
  <si>
    <t>NNZC</t>
  </si>
  <si>
    <t>12.</t>
  </si>
  <si>
    <t>Frank Hiemstra</t>
  </si>
  <si>
    <t>13.</t>
  </si>
  <si>
    <t>CEO</t>
  </si>
  <si>
    <t>Boris Broere</t>
  </si>
  <si>
    <t>EZAC</t>
  </si>
  <si>
    <t>14.</t>
  </si>
  <si>
    <t>KE</t>
  </si>
  <si>
    <t>Floris Meinster</t>
  </si>
  <si>
    <t>KeZC</t>
  </si>
  <si>
    <t>15.</t>
  </si>
  <si>
    <t>NL1</t>
  </si>
  <si>
    <t>Jan-Willem van Doorn</t>
  </si>
  <si>
    <t>GeZC</t>
  </si>
  <si>
    <t>16.</t>
  </si>
  <si>
    <t>FX</t>
  </si>
  <si>
    <t>Herwil van Gelder</t>
  </si>
  <si>
    <t>Czech Republic</t>
  </si>
  <si>
    <t>Poland</t>
  </si>
  <si>
    <t>Russia</t>
  </si>
  <si>
    <t>Netherlands</t>
  </si>
  <si>
    <t>Denmark</t>
  </si>
  <si>
    <t>Finland</t>
  </si>
  <si>
    <t>Slovakia</t>
  </si>
  <si>
    <t>Jeroen Verkuijl</t>
  </si>
  <si>
    <t>Germany</t>
  </si>
  <si>
    <t>C11</t>
  </si>
  <si>
    <t>France</t>
  </si>
  <si>
    <t>17.</t>
  </si>
  <si>
    <t>18.</t>
  </si>
  <si>
    <t>19.</t>
  </si>
  <si>
    <t>LS 3</t>
  </si>
  <si>
    <t>20.</t>
  </si>
  <si>
    <t>21.</t>
  </si>
  <si>
    <t>22.</t>
  </si>
  <si>
    <t>C41</t>
  </si>
  <si>
    <t>23.</t>
  </si>
  <si>
    <t>MC</t>
  </si>
  <si>
    <t>Belgium</t>
  </si>
  <si>
    <t>MS</t>
  </si>
  <si>
    <t>Austria</t>
  </si>
  <si>
    <t>R6</t>
  </si>
  <si>
    <t>YE</t>
  </si>
  <si>
    <t>Olivier SEVRIN</t>
  </si>
  <si>
    <t>BE/CNVV Belgique</t>
  </si>
  <si>
    <t>ASG29-18M</t>
  </si>
  <si>
    <t>Gilbert MELLET</t>
  </si>
  <si>
    <t>FR/CVVE Bailleau</t>
  </si>
  <si>
    <t>PW</t>
  </si>
  <si>
    <t>Gundula/Karl GOEKE/SCHOLZ</t>
  </si>
  <si>
    <t>DE/LSV Dinslaken</t>
  </si>
  <si>
    <t>JF</t>
  </si>
  <si>
    <t>Eric GARNIER</t>
  </si>
  <si>
    <t>VENTUS-2C-18M</t>
  </si>
  <si>
    <t>FLY</t>
  </si>
  <si>
    <t>Ronald KAAY</t>
  </si>
  <si>
    <t>NL/EACzc Eindhoven</t>
  </si>
  <si>
    <t>ASW27</t>
  </si>
  <si>
    <t>P</t>
  </si>
  <si>
    <t>Gerald/Sabine SALZINGER/GRAGE</t>
  </si>
  <si>
    <t>DE/AeC Bad Nauheim e.V.</t>
  </si>
  <si>
    <t>ASH25-25,6M-790KG</t>
  </si>
  <si>
    <t>E4</t>
  </si>
  <si>
    <t>Luc STALMAN</t>
  </si>
  <si>
    <t>NL/VZC Venlo</t>
  </si>
  <si>
    <t>DISCUS</t>
  </si>
  <si>
    <t>Q</t>
  </si>
  <si>
    <t>Leon MOL</t>
  </si>
  <si>
    <t>NL/KNVvL</t>
  </si>
  <si>
    <t>QUINTUS-M</t>
  </si>
  <si>
    <t>NJ</t>
  </si>
  <si>
    <t>Herman VAN VEEN</t>
  </si>
  <si>
    <t>NL/ACvZ Amsterdam</t>
  </si>
  <si>
    <t>ASH26</t>
  </si>
  <si>
    <t>1L</t>
  </si>
  <si>
    <t>Guillaume GIRARD</t>
  </si>
  <si>
    <t>VENTUS-2A-15M</t>
  </si>
  <si>
    <t>BK</t>
  </si>
  <si>
    <t>Laurent/Quentin/Robin/Alex/Michel SAVOIE/MACE/WOAYE HUNE/COMSA/SOUILHOL</t>
  </si>
  <si>
    <t>FR/CVVL Corbas</t>
  </si>
  <si>
    <t>ASH25-25M-750KG</t>
  </si>
  <si>
    <t>WW</t>
  </si>
  <si>
    <t>Jaap HORSTEN</t>
  </si>
  <si>
    <t>NL/DSA</t>
  </si>
  <si>
    <t>LS6-15M</t>
  </si>
  <si>
    <t>U</t>
  </si>
  <si>
    <t>Ben ZWAGA</t>
  </si>
  <si>
    <t>VENTUS-2CT-18M</t>
  </si>
  <si>
    <t>CC</t>
  </si>
  <si>
    <t>Wouter VAN WILLENSWAARD</t>
  </si>
  <si>
    <t>Z15</t>
  </si>
  <si>
    <t>Thierry NORTIER</t>
  </si>
  <si>
    <t>FR/AC Issoudun</t>
  </si>
  <si>
    <t>LS6-18M</t>
  </si>
  <si>
    <t>LG</t>
  </si>
  <si>
    <t>Antony WOAYE HUNE</t>
  </si>
  <si>
    <t>VENTUS-17,5M</t>
  </si>
  <si>
    <t>ALF</t>
  </si>
  <si>
    <t>Wim/Stefan/Thomas HENDRIKS/KNOOP/VAN HEESWIJK</t>
  </si>
  <si>
    <t>NL/EZAC Axel</t>
  </si>
  <si>
    <t>DUO-DISCUS-XLT</t>
  </si>
  <si>
    <t>LN</t>
  </si>
  <si>
    <t>Pierre/Antoine MONTAIN/GARLAND</t>
  </si>
  <si>
    <t>ASH25-26M-790KG</t>
  </si>
  <si>
    <t>KIS</t>
  </si>
  <si>
    <t>Jacques POUYAUD</t>
  </si>
  <si>
    <t>LS8-15M</t>
  </si>
  <si>
    <t>François/Jean-Luc LAMARRE/SIMON</t>
  </si>
  <si>
    <t>FR/VVMN Montagne Noire</t>
  </si>
  <si>
    <t>DG505-22M</t>
  </si>
  <si>
    <t>EF</t>
  </si>
  <si>
    <t>Jac VAN STRATUM</t>
  </si>
  <si>
    <t>LL</t>
  </si>
  <si>
    <t>Sigi/Brigitte BAUMGARTL/BRÜNING</t>
  </si>
  <si>
    <t>ARCUS-T-750KG</t>
  </si>
  <si>
    <t>ARC</t>
  </si>
  <si>
    <t>Francois JEREMIASSE</t>
  </si>
  <si>
    <t>NL/Albatros</t>
  </si>
  <si>
    <t>ARCUS-750KG</t>
  </si>
  <si>
    <t>Damien/Eva VAN LANDEGHEM/POUJARDIEU</t>
  </si>
  <si>
    <t>FS</t>
  </si>
  <si>
    <t>Piet FLENS</t>
  </si>
  <si>
    <t>NL/Zweefvliegclub Texel</t>
  </si>
  <si>
    <t>DG400-17M</t>
  </si>
  <si>
    <t>R1</t>
  </si>
  <si>
    <t>Jan GILLEGOT-VERGAUWEN</t>
  </si>
  <si>
    <t>BE/Albatros ZC Hasselt</t>
  </si>
  <si>
    <t>Antoon/Jan/Edwin KERKHOFS/SENFT/EMPEL</t>
  </si>
  <si>
    <t>PI</t>
  </si>
  <si>
    <t>Doortje/Stephan GRUNDER/GRUNDER</t>
  </si>
  <si>
    <t>NL/TZC Twente</t>
  </si>
  <si>
    <t>DG300</t>
  </si>
  <si>
    <t>ED</t>
  </si>
  <si>
    <t>Emiel DE WACHTER</t>
  </si>
  <si>
    <t>BE/ACK Belgique</t>
  </si>
  <si>
    <t>RA</t>
  </si>
  <si>
    <t>Skander CHABBI</t>
  </si>
  <si>
    <t>S</t>
  </si>
  <si>
    <t>Rene KALSBEEK</t>
  </si>
  <si>
    <t>VENTUS-2CM-18M</t>
  </si>
  <si>
    <t>GX</t>
  </si>
  <si>
    <t>Stijn VANDEN BOER</t>
  </si>
  <si>
    <t>CIRRUS-STD-WL</t>
  </si>
  <si>
    <t>RG</t>
  </si>
  <si>
    <t>Bas VAN HERTOM</t>
  </si>
  <si>
    <t>Jordy/Kor/David LITZ/VAN ESSEN/URSEM</t>
  </si>
  <si>
    <t>NL/ZC Flevo</t>
  </si>
  <si>
    <t>DG1000-20M</t>
  </si>
  <si>
    <t>Anthony HUBBARD</t>
  </si>
  <si>
    <t>UC</t>
  </si>
  <si>
    <t>Christophe VERON</t>
  </si>
  <si>
    <t>PEGASE</t>
  </si>
  <si>
    <t>HO</t>
  </si>
  <si>
    <t>Sylvain NEGRI</t>
  </si>
  <si>
    <t>V38</t>
  </si>
  <si>
    <t>Jean-Michel GAY</t>
  </si>
  <si>
    <t>LS4</t>
  </si>
  <si>
    <t>I</t>
  </si>
  <si>
    <t>Etienne D'URSEL</t>
  </si>
  <si>
    <t>BE/ACRA St-Hubert</t>
  </si>
  <si>
    <t>LS10-18M</t>
  </si>
  <si>
    <t>9C</t>
  </si>
  <si>
    <t>Hansjörg HERTWECK</t>
  </si>
  <si>
    <t>DE/LSG Ravensburg</t>
  </si>
  <si>
    <t>R16</t>
  </si>
  <si>
    <t>Remi FOURNEAU</t>
  </si>
  <si>
    <t>VENTUS-2CXT-18M</t>
  </si>
  <si>
    <t>Pascal Hanssens</t>
  </si>
  <si>
    <t>GPS</t>
  </si>
  <si>
    <t>F2</t>
  </si>
  <si>
    <t>DG 800/18m</t>
  </si>
  <si>
    <t>Discus 2a</t>
  </si>
  <si>
    <t>LS 8</t>
  </si>
  <si>
    <t>FL</t>
  </si>
  <si>
    <t>ASW 28</t>
  </si>
  <si>
    <t>MP</t>
  </si>
  <si>
    <t>PP</t>
  </si>
  <si>
    <t>TWO</t>
  </si>
  <si>
    <t>Wolfgang Janowitsch Andreas Lutz</t>
  </si>
  <si>
    <t>ARCUS M</t>
  </si>
  <si>
    <t>EX</t>
  </si>
  <si>
    <t>Florian Theisinger Thomas Starck</t>
  </si>
  <si>
    <t>DUO DISCUS XLT</t>
  </si>
  <si>
    <t>2AS</t>
  </si>
  <si>
    <t>Pierre de Broqueville Arnaud de Broqueville</t>
  </si>
  <si>
    <t>ARCUS T</t>
  </si>
  <si>
    <t>Jeremie Badaroux Marc Seretti</t>
  </si>
  <si>
    <t>ARCUS S</t>
  </si>
  <si>
    <t>KA</t>
  </si>
  <si>
    <t>Harri Hirvola Visa-Matti Leinikki</t>
  </si>
  <si>
    <t>CS</t>
  </si>
  <si>
    <t>Janusz Centka Lukasz Grabowski</t>
  </si>
  <si>
    <t>MX</t>
  </si>
  <si>
    <t>Tomas Rendla Ludek Kluger</t>
  </si>
  <si>
    <t>POL</t>
  </si>
  <si>
    <t>Adam Czeladzki Krzysztof Trzewik</t>
  </si>
  <si>
    <t>T</t>
  </si>
  <si>
    <t>Vytautas Sabeckis Viktoras Kukcikaitis</t>
  </si>
  <si>
    <t>Lithiania</t>
  </si>
  <si>
    <t>LAK 12R</t>
  </si>
  <si>
    <t>DX</t>
  </si>
  <si>
    <t>Branislav Jesensky Tibor Fratrik</t>
  </si>
  <si>
    <t>DUO DISCUS</t>
  </si>
  <si>
    <t>JT</t>
  </si>
  <si>
    <t>Tom Jorgensen Sverre Eplov</t>
  </si>
  <si>
    <t>ZZZ</t>
  </si>
  <si>
    <t>Wim Akkermans Dennis Huybreckx</t>
  </si>
  <si>
    <t>YH</t>
  </si>
  <si>
    <t>Robbie Seton Jelmer Wassenaar</t>
  </si>
  <si>
    <t>DG 1001 T</t>
  </si>
  <si>
    <t>Mauro Brunazzo Claudio Ricci</t>
  </si>
  <si>
    <t>Italy</t>
  </si>
  <si>
    <t>Christof Geißler Christoph Wannenmacher</t>
  </si>
  <si>
    <t>V8</t>
  </si>
  <si>
    <t>Peter Batenburg Ard Tielenburg</t>
  </si>
  <si>
    <t>OM</t>
  </si>
  <si>
    <t>Dmitriy Timoshenko Ilya Ershov</t>
  </si>
  <si>
    <t>DUO DISCUS XT</t>
  </si>
  <si>
    <t>DD</t>
  </si>
  <si>
    <t>Michal Lesinger Danes Grula</t>
  </si>
  <si>
    <t>DUO DISCUS XL</t>
  </si>
  <si>
    <t>DUO1</t>
  </si>
  <si>
    <t>Lubomir Jakubcak Maros Alosz</t>
  </si>
  <si>
    <t>NIL</t>
  </si>
  <si>
    <t>Arto Makisalo Kimmo Pulkki</t>
  </si>
  <si>
    <t>DUO DISCUS X</t>
  </si>
  <si>
    <t>DUO</t>
  </si>
  <si>
    <t>Antti Taimioja Kimmo Tihula</t>
  </si>
  <si>
    <t>DQ</t>
  </si>
  <si>
    <t>Eduard Inäbnit Christian Walther</t>
  </si>
  <si>
    <t>Switzerland</t>
  </si>
  <si>
    <t>SS</t>
  </si>
  <si>
    <t>Sergey Ryabchinsky Tamara Sviridova</t>
  </si>
  <si>
    <t>Y1</t>
  </si>
  <si>
    <t>Peter Millenaar</t>
  </si>
  <si>
    <t>JS</t>
  </si>
  <si>
    <t>EJ</t>
  </si>
  <si>
    <t>LR</t>
  </si>
  <si>
    <t>E11</t>
  </si>
  <si>
    <t>JS 1 Revelation</t>
  </si>
  <si>
    <t>Ventus 2cT/18m</t>
  </si>
  <si>
    <t>DG 808C/18m</t>
  </si>
  <si>
    <t>EB</t>
  </si>
  <si>
    <t>Quintus M</t>
  </si>
  <si>
    <t>XT</t>
  </si>
  <si>
    <t>Nimbus 4DM</t>
  </si>
  <si>
    <t>CD</t>
  </si>
  <si>
    <t>V5</t>
  </si>
  <si>
    <t>BM</t>
  </si>
  <si>
    <t>DG 300</t>
  </si>
  <si>
    <t>Gill/Brian Spreckley</t>
  </si>
  <si>
    <t>Angleterre/Issoudun</t>
  </si>
  <si>
    <t>KO</t>
  </si>
  <si>
    <t>Pascal de Marmier</t>
  </si>
  <si>
    <t>Discus</t>
  </si>
  <si>
    <t>G3</t>
  </si>
  <si>
    <t>Jan de Jong</t>
  </si>
  <si>
    <t>Pays Bas/Gilzer Luchtvaartclub Illustrious</t>
  </si>
  <si>
    <t>Duo Discus</t>
  </si>
  <si>
    <t>Jean-Claude Girardin</t>
  </si>
  <si>
    <t>Jean-Jacques Haberstich</t>
  </si>
  <si>
    <t>France/CVVL Lyon Corbas</t>
  </si>
  <si>
    <t>AI</t>
  </si>
  <si>
    <t>Ludwin de Roest</t>
  </si>
  <si>
    <t>Belgique/Issoudun</t>
  </si>
  <si>
    <t>Duo Discus XL</t>
  </si>
  <si>
    <t>NC</t>
  </si>
  <si>
    <t>Daniel Gervais</t>
  </si>
  <si>
    <t>France/Luberon sous le vent</t>
  </si>
  <si>
    <t>Jean-Phillippe Rogier</t>
  </si>
  <si>
    <t>Dick Bradley</t>
  </si>
  <si>
    <t>Afrique du Sud/Issoudun</t>
  </si>
  <si>
    <t>Belgique/ACRA</t>
  </si>
  <si>
    <t>F</t>
  </si>
  <si>
    <t>Frank Mischo</t>
  </si>
  <si>
    <t>Allemagne/SFG Duisburg</t>
  </si>
  <si>
    <t>L19</t>
  </si>
  <si>
    <t>Olivier Momege</t>
  </si>
  <si>
    <t>LAK 19/18m</t>
  </si>
  <si>
    <t>Hansjörg Hertweck</t>
  </si>
  <si>
    <t>Allemangne/Ravensburg</t>
  </si>
  <si>
    <t>2S</t>
  </si>
  <si>
    <t>H4</t>
  </si>
  <si>
    <t>E5</t>
  </si>
  <si>
    <t>CFM1</t>
  </si>
  <si>
    <t>Ronald Deerenberg</t>
  </si>
  <si>
    <t>LD</t>
  </si>
  <si>
    <t>Duo Discus XT</t>
  </si>
  <si>
    <t>Duo Discus T</t>
  </si>
  <si>
    <t>Duo Discus XLT</t>
  </si>
  <si>
    <t>MR</t>
  </si>
  <si>
    <t>SH</t>
  </si>
  <si>
    <t>LS 8/18m</t>
  </si>
  <si>
    <t>WM</t>
  </si>
  <si>
    <t>M1</t>
  </si>
  <si>
    <t>LS 7 WL</t>
  </si>
  <si>
    <t>3G</t>
  </si>
  <si>
    <t>Frédéric HOYEAU</t>
  </si>
  <si>
    <t>CHARTRES CVV</t>
  </si>
  <si>
    <t>Jonathan ARNOLD</t>
  </si>
  <si>
    <t>GRANDE BRETAGNE ROYAL AIR FORCE GSA</t>
  </si>
  <si>
    <t>Eric BERNARD</t>
  </si>
  <si>
    <t>BORDEAUX SAUCATS AAA</t>
  </si>
  <si>
    <t>Amélie AUDIER</t>
  </si>
  <si>
    <t>SAINT AUBAN AVCASA</t>
  </si>
  <si>
    <t>OG</t>
  </si>
  <si>
    <t>Jérôme RENAULT</t>
  </si>
  <si>
    <t>ROMORANTIN ACS</t>
  </si>
  <si>
    <t>Ventus 2cxa 18m</t>
  </si>
  <si>
    <t>Philippe RENAULT</t>
  </si>
  <si>
    <t>CVA</t>
  </si>
  <si>
    <t>Patrick RAPEL</t>
  </si>
  <si>
    <t>AA SAINTES</t>
  </si>
  <si>
    <t>YS</t>
  </si>
  <si>
    <t>Frédéric PORTIER</t>
  </si>
  <si>
    <t>AA ROMORANTIN</t>
  </si>
  <si>
    <t>Flavio LONGO</t>
  </si>
  <si>
    <t>ITALIE</t>
  </si>
  <si>
    <t>LS 6</t>
  </si>
  <si>
    <t>JL</t>
  </si>
  <si>
    <t>Thierry BOILLEY</t>
  </si>
  <si>
    <t>VINON AAVA</t>
  </si>
  <si>
    <t>TS</t>
  </si>
  <si>
    <t>Lucia ESTEBAN</t>
  </si>
  <si>
    <t>ROMORANTIN</t>
  </si>
  <si>
    <t>Céline GANTIE</t>
  </si>
  <si>
    <t>ACBA NOGARO</t>
  </si>
  <si>
    <t>Ventus 2</t>
  </si>
  <si>
    <t>Andrew HYSLOP</t>
  </si>
  <si>
    <t>Discus 2T/18m</t>
  </si>
  <si>
    <t>Francis SVOBODNY</t>
  </si>
  <si>
    <t>Marcel FAURE</t>
  </si>
  <si>
    <t>PIC SAINT LOUP CVVM</t>
  </si>
  <si>
    <t>Arcus</t>
  </si>
  <si>
    <t>Ronald BERG</t>
  </si>
  <si>
    <t>PAYS BAS AMSTERDAM ACVZ</t>
  </si>
  <si>
    <t>Ventus 16.6m</t>
  </si>
  <si>
    <t>Denis GUERIN</t>
  </si>
  <si>
    <t>Eric SOUBRIER</t>
  </si>
  <si>
    <t>EM</t>
  </si>
  <si>
    <t>Jeroen VAN DIJK</t>
  </si>
  <si>
    <t>EV</t>
  </si>
  <si>
    <t>Vincent GARNIER</t>
  </si>
  <si>
    <t>SAINT-AUBAN AVCASA</t>
  </si>
  <si>
    <t>VR</t>
  </si>
  <si>
    <t>Jacky ELEOUET</t>
  </si>
  <si>
    <t>DG 505 20m</t>
  </si>
  <si>
    <t>Eric COLBRANT</t>
  </si>
  <si>
    <t>BELGIQUE ROYAL BELGIAN AIR CADETS</t>
  </si>
  <si>
    <t>V17</t>
  </si>
  <si>
    <t>Philippe DEXANT</t>
  </si>
  <si>
    <t>AA CAZAUX</t>
  </si>
  <si>
    <t>B493</t>
  </si>
  <si>
    <t>Jean-Marie KUNEMANN</t>
  </si>
  <si>
    <t>V18</t>
  </si>
  <si>
    <t>Alexis DELAHAYE</t>
  </si>
  <si>
    <t>2A</t>
  </si>
  <si>
    <t>Martin DE MURCIA</t>
  </si>
  <si>
    <t>CB 15</t>
  </si>
  <si>
    <t>Michel JACQUEMIN</t>
  </si>
  <si>
    <t>LA ROCHE SUR YON CRVV Pays de Loire</t>
  </si>
  <si>
    <t>V05</t>
  </si>
  <si>
    <t>Serge KATZ</t>
  </si>
  <si>
    <t>B451</t>
  </si>
  <si>
    <t>Hossin LITIM</t>
  </si>
  <si>
    <t>AA SALON</t>
  </si>
  <si>
    <t>B479</t>
  </si>
  <si>
    <t>Franck VIGNEROL</t>
  </si>
  <si>
    <t>AA CREIL</t>
  </si>
  <si>
    <t>Daniel GERVAIS</t>
  </si>
  <si>
    <t>Lubéron sous le vent</t>
  </si>
  <si>
    <t>LP</t>
  </si>
  <si>
    <t>Adriaan SCHUITMAKER</t>
  </si>
  <si>
    <t>PAYS BAS AMSTERDAM</t>
  </si>
  <si>
    <t>Alain NABHOLZ</t>
  </si>
  <si>
    <t>CARPENTRAS</t>
  </si>
  <si>
    <t>SZD 55</t>
  </si>
  <si>
    <t>B244</t>
  </si>
  <si>
    <t>Bruno VILLEMIN</t>
  </si>
  <si>
    <t>AA NANCY</t>
  </si>
  <si>
    <t>B290</t>
  </si>
  <si>
    <t>Guillaume LE BASTARD</t>
  </si>
  <si>
    <t>AA ROCHEFORT</t>
  </si>
  <si>
    <t>Pegase trainer</t>
  </si>
  <si>
    <t>Mario ENDERLIN</t>
  </si>
  <si>
    <t>BELGIQUE BELGIAN AIR CADETS</t>
  </si>
  <si>
    <t>B79</t>
  </si>
  <si>
    <t>Alexandre SALMERON</t>
  </si>
  <si>
    <t>VC Hoogeveen</t>
  </si>
  <si>
    <t>PS</t>
  </si>
  <si>
    <t>Peter / Paul Batenburg / Schepers</t>
  </si>
  <si>
    <t>Arcus M</t>
  </si>
  <si>
    <t>L8</t>
  </si>
  <si>
    <t>Tjeerd Reitsma</t>
  </si>
  <si>
    <t>K9</t>
  </si>
  <si>
    <t>Ferdi / Hein vd Kuijpers / Linden</t>
  </si>
  <si>
    <t>Sjaak Selen</t>
  </si>
  <si>
    <t>VZC</t>
  </si>
  <si>
    <t>BVO</t>
  </si>
  <si>
    <t>DSA</t>
  </si>
  <si>
    <t>E3</t>
  </si>
  <si>
    <t>Willem den Baars</t>
  </si>
  <si>
    <t>Wiebe Bosman</t>
  </si>
  <si>
    <t>Bas Krebbers</t>
  </si>
  <si>
    <t>Joris Felsbourg</t>
  </si>
  <si>
    <t>Ronald Termaat</t>
  </si>
  <si>
    <t>Francois Jeremiasse</t>
  </si>
  <si>
    <t>Albatros</t>
  </si>
  <si>
    <t>Maurits Dortu</t>
  </si>
  <si>
    <t>FW</t>
  </si>
  <si>
    <t>ZCR</t>
  </si>
  <si>
    <t>Rien Bastiaanse</t>
  </si>
  <si>
    <t>Jelmer Wassenaar</t>
  </si>
  <si>
    <t>LS 10/18m</t>
  </si>
  <si>
    <t>S9</t>
  </si>
  <si>
    <t>Hadriaan van Nes</t>
  </si>
  <si>
    <t>DG 800S/18m</t>
  </si>
  <si>
    <t>Bart Renckens</t>
  </si>
  <si>
    <t>ACvZ</t>
  </si>
  <si>
    <t>Ventus 2cM/18m</t>
  </si>
  <si>
    <t>NV</t>
  </si>
  <si>
    <t>Menno Sappe</t>
  </si>
  <si>
    <t>Bart Groen</t>
  </si>
  <si>
    <t>Ventus cT 17.6m</t>
  </si>
  <si>
    <t>7L</t>
  </si>
  <si>
    <t>Edo Kwant</t>
  </si>
  <si>
    <t>Mischa Konings</t>
  </si>
  <si>
    <t>Wouter van Willenswaard</t>
  </si>
  <si>
    <t>NU</t>
  </si>
  <si>
    <t>Dick Teuling</t>
  </si>
  <si>
    <t>Max van Bree</t>
  </si>
  <si>
    <t>EACzc</t>
  </si>
  <si>
    <t>Rene Kalsbeek</t>
  </si>
  <si>
    <t>UFO</t>
  </si>
  <si>
    <t>Max Leenders</t>
  </si>
  <si>
    <t>Bas Seijffert</t>
  </si>
  <si>
    <t>Ronald Rooij</t>
  </si>
  <si>
    <t>Irene vd Zwan</t>
  </si>
  <si>
    <t>XS</t>
  </si>
  <si>
    <t>Frank van Empelen</t>
  </si>
  <si>
    <t>Nimbus 4</t>
  </si>
  <si>
    <t>XO</t>
  </si>
  <si>
    <t>Adriaan Oudhuis</t>
  </si>
  <si>
    <t>ASW 20</t>
  </si>
  <si>
    <t>Ferdi Kuijpers</t>
  </si>
  <si>
    <t>Nijac</t>
  </si>
  <si>
    <t>Ronald / Evert Jan Kaay / Zwolsman</t>
  </si>
  <si>
    <t>EAzc</t>
  </si>
  <si>
    <t>Adrie Batenburg</t>
  </si>
  <si>
    <t>ACvZ / Klu ZC Soesterberg</t>
  </si>
  <si>
    <t>Jeppe de Boer</t>
  </si>
  <si>
    <t>QV</t>
  </si>
  <si>
    <t>Nico Koster</t>
  </si>
  <si>
    <t>SSZ-MZ</t>
  </si>
  <si>
    <t>DL</t>
  </si>
  <si>
    <t>Karel vd / Peter Zande / Reids</t>
  </si>
  <si>
    <t>ZC Deelen / Klu ZC Deelen</t>
  </si>
  <si>
    <t>DGW</t>
  </si>
  <si>
    <t>Henk van / Jan Regteren / Turk</t>
  </si>
  <si>
    <t>ZC Hoogeveen</t>
  </si>
  <si>
    <t>DG 1000/20m</t>
  </si>
  <si>
    <t>4F</t>
  </si>
  <si>
    <t>Martijn Kersten</t>
  </si>
  <si>
    <t>Klu ZC Volkel</t>
  </si>
  <si>
    <t>KP</t>
  </si>
  <si>
    <t>Frouwke Kuijpers</t>
  </si>
  <si>
    <t>DP2</t>
  </si>
  <si>
    <t>Jasper Dekkers</t>
  </si>
  <si>
    <t>ZES / Klu ZC de Peel</t>
  </si>
  <si>
    <t>XLT</t>
  </si>
  <si>
    <t>Jan Muller</t>
  </si>
  <si>
    <t>ZHVC</t>
  </si>
  <si>
    <t>4D</t>
  </si>
  <si>
    <t>Ron / Seb Janssen / Tybosch</t>
  </si>
  <si>
    <t>ZVC Volkel</t>
  </si>
  <si>
    <t>Tim Kuipers</t>
  </si>
  <si>
    <t>Dreu</t>
  </si>
  <si>
    <t>EE</t>
  </si>
  <si>
    <t>Dennis Schouten</t>
  </si>
  <si>
    <t>KZC</t>
  </si>
  <si>
    <t>ASH 26E</t>
  </si>
  <si>
    <t>BS</t>
  </si>
  <si>
    <t>Bas Borm</t>
  </si>
  <si>
    <t>Niels Oerlemans</t>
  </si>
  <si>
    <t>T10</t>
  </si>
  <si>
    <t>Tristan Smits</t>
  </si>
  <si>
    <t>VC Teuge</t>
  </si>
  <si>
    <t>G9</t>
  </si>
  <si>
    <t>Erik Wijers</t>
  </si>
  <si>
    <t>GLC Illustrious</t>
  </si>
  <si>
    <t>D6</t>
  </si>
  <si>
    <t>Patrick Hoeve</t>
  </si>
  <si>
    <t>ZCD</t>
  </si>
  <si>
    <t>Mark de Jonge</t>
  </si>
  <si>
    <t>Nimbus 3DT</t>
  </si>
  <si>
    <t>Niels van Dijk</t>
  </si>
  <si>
    <t>LSKZC / GLC Illustrious</t>
  </si>
  <si>
    <t>Ben Zwaga</t>
  </si>
  <si>
    <t>EAC/KluZC</t>
  </si>
  <si>
    <t>2K</t>
  </si>
  <si>
    <t>Karel Bruggeman</t>
  </si>
  <si>
    <t>VO</t>
  </si>
  <si>
    <t>Michel Broekman</t>
  </si>
  <si>
    <t>DG 800B/18m</t>
  </si>
  <si>
    <t>Jeroen van Dijk</t>
  </si>
  <si>
    <t>Ton Staassen</t>
  </si>
  <si>
    <t>GO4</t>
  </si>
  <si>
    <t>Alexander Diepeveen</t>
  </si>
  <si>
    <t>Gozc</t>
  </si>
  <si>
    <t>Jeffrey Sekyireh</t>
  </si>
  <si>
    <t>Ide Gooden</t>
  </si>
  <si>
    <t>Sander Luimes</t>
  </si>
  <si>
    <t>ZC Teuge</t>
  </si>
  <si>
    <t>Gijs Schwarte</t>
  </si>
  <si>
    <t>WH</t>
  </si>
  <si>
    <t>Aukje Engel</t>
  </si>
  <si>
    <t>Maarten / Ymke van Wolvetang / Moolen</t>
  </si>
  <si>
    <t>ASK 21</t>
  </si>
  <si>
    <t>G8</t>
  </si>
  <si>
    <t>Robin Smit</t>
  </si>
  <si>
    <t>Gilze</t>
  </si>
  <si>
    <t>T2</t>
  </si>
  <si>
    <t>Stephan Grunder</t>
  </si>
  <si>
    <t>EZ</t>
  </si>
  <si>
    <t>Robert Maasdam</t>
  </si>
  <si>
    <t>EZZC</t>
  </si>
  <si>
    <t>SO</t>
  </si>
  <si>
    <t>Lars Berendes</t>
  </si>
  <si>
    <t>Mattijs Hoogenbosch</t>
  </si>
  <si>
    <t>Tim Peelen</t>
  </si>
  <si>
    <t>PK</t>
  </si>
  <si>
    <t>Sven Berendes</t>
  </si>
  <si>
    <t>PIK 20 D</t>
  </si>
  <si>
    <t>YZ</t>
  </si>
  <si>
    <t>Peter Litz</t>
  </si>
  <si>
    <t>ZC Flevo</t>
  </si>
  <si>
    <t>KL</t>
  </si>
  <si>
    <t>XH</t>
  </si>
  <si>
    <t>Harry Huiskes</t>
  </si>
  <si>
    <t>H9</t>
  </si>
  <si>
    <t>Reinier Van Rijnberk</t>
  </si>
  <si>
    <t>VCH</t>
  </si>
  <si>
    <t>Johan Lemmens</t>
  </si>
  <si>
    <t>WBAC</t>
  </si>
  <si>
    <t>Ventus 1</t>
  </si>
  <si>
    <t>T7</t>
  </si>
  <si>
    <t>Bart / Steven Brouwer / Huiskes</t>
  </si>
  <si>
    <t>VP</t>
  </si>
  <si>
    <t>Rick Janssen</t>
  </si>
  <si>
    <t>Ron Janssen</t>
  </si>
  <si>
    <t>Volkel</t>
  </si>
  <si>
    <t>1Z</t>
  </si>
  <si>
    <t>Philippe Hendriks</t>
  </si>
  <si>
    <t>NY</t>
  </si>
  <si>
    <t>Johan Hamelink</t>
  </si>
  <si>
    <t>Pos</t>
  </si>
  <si>
    <t>(Seretti)</t>
  </si>
  <si>
    <t>(Pierre)</t>
  </si>
  <si>
    <t>(Theisinger)</t>
  </si>
  <si>
    <t>(Janowitsch)</t>
  </si>
  <si>
    <t>(Centka)</t>
  </si>
  <si>
    <t>(Rendla)</t>
  </si>
  <si>
    <t>(Czeladzki)</t>
  </si>
  <si>
    <t>(Sabeckis)</t>
  </si>
  <si>
    <t>(Jesensky)</t>
  </si>
  <si>
    <t>(Jorgensen)</t>
  </si>
  <si>
    <t>(Akkermans)</t>
  </si>
  <si>
    <t>(Hirvola)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</si>
</sst>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0" fillId="2" borderId="0" xfId="0" applyFont="1" applyFill="1" applyBorder="1"/>
    <xf numFmtId="9" fontId="0" fillId="0" borderId="2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pane ySplit="18" topLeftCell="A19" activePane="bottomLeft" state="frozen"/>
      <selection pane="bottomLeft" activeCell="A19" sqref="A19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885</v>
      </c>
      <c r="C7">
        <f>IF(B7&lt;VLOOKUP($B$6,$A$2:$D$4,4),VLOOKUP($B$6,$A$2:$D$4,4),B7)</f>
        <v>885</v>
      </c>
    </row>
    <row r="8" spans="1:4" x14ac:dyDescent="0.25">
      <c r="A8" t="s">
        <v>1</v>
      </c>
      <c r="B8" s="3">
        <f>IF(ISNA(VLOOKUP(2,H$19:I$60,2,FALSE)),0,VLOOKUP(2,H$19:I$60,2,FALSE))</f>
        <v>848</v>
      </c>
      <c r="C8">
        <f>IF(B8&lt;VLOOKUP($B$6,$A$2:$D$4,4),VLOOKUP($B$6,$A$2:$D$4,4),B8)</f>
        <v>848</v>
      </c>
    </row>
    <row r="9" spans="1:4" x14ac:dyDescent="0.25">
      <c r="A9" t="s">
        <v>2</v>
      </c>
      <c r="B9" s="3">
        <f>IF(ISNA(VLOOKUP(3,H$19:I$60,2,FALSE)),0,VLOOKUP(3,H$19:I$60,2,FALSE))</f>
        <v>845.3</v>
      </c>
      <c r="C9">
        <f>IF(B9&lt;VLOOKUP($B$6,$A$2:$D$4,4),VLOOKUP($B$6,$A$2:$D$4,4),B9)</f>
        <v>845.3</v>
      </c>
    </row>
    <row r="10" spans="1:4" x14ac:dyDescent="0.25">
      <c r="A10" t="s">
        <v>3</v>
      </c>
      <c r="B10" s="3">
        <f>IF(ISNA(VLOOKUP(4,H$19:I$60,2,FALSE)),0,VLOOKUP(4,H$19:I$60,2,FALSE))</f>
        <v>764</v>
      </c>
      <c r="C10">
        <f>IF(B10&lt;VLOOKUP($B$6,$A$2:$D$4,4),VLOOKUP($B$6,$A$2:$D$4,4),B10)</f>
        <v>764</v>
      </c>
    </row>
    <row r="11" spans="1:4" x14ac:dyDescent="0.25">
      <c r="A11" t="s">
        <v>4</v>
      </c>
      <c r="B11" s="3">
        <f>IF(ISNA(VLOOKUP(5,H$19:I$60,2,FALSE)),0,VLOOKUP(5,H$19:I$60,2,FALSE))</f>
        <v>747.5</v>
      </c>
      <c r="C11">
        <f>IF(B11&lt;VLOOKUP($B$6,$A$2:$D$4,4),VLOOKUP($B$6,$A$2:$D$4,4),B11)</f>
        <v>747.5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898.98</v>
      </c>
    </row>
    <row r="16" spans="1:4" x14ac:dyDescent="0.25">
      <c r="A16" s="2" t="s">
        <v>14</v>
      </c>
      <c r="B16" s="2">
        <f>IF(B15&lt;B14,B14,IF(B15&gt;B13,B13,B15))</f>
        <v>898.98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>
        <v>29</v>
      </c>
      <c r="C19" t="s">
        <v>137</v>
      </c>
      <c r="D19" t="s">
        <v>138</v>
      </c>
      <c r="E19" t="s">
        <v>139</v>
      </c>
      <c r="F19">
        <v>7459</v>
      </c>
      <c r="G19" s="11">
        <f>IF(F19="","",F19/F$19)</f>
        <v>1</v>
      </c>
      <c r="H19">
        <f>IF(I19="","",_xlfn.RANK.EQ(I19,I$19:I$60))</f>
        <v>6</v>
      </c>
      <c r="I19" s="10">
        <v>726.4</v>
      </c>
    </row>
    <row r="20" spans="1:9" x14ac:dyDescent="0.25">
      <c r="A20" t="s">
        <v>15</v>
      </c>
      <c r="B20">
        <v>57</v>
      </c>
      <c r="C20" t="s">
        <v>140</v>
      </c>
      <c r="D20" t="s">
        <v>141</v>
      </c>
      <c r="E20" t="s">
        <v>139</v>
      </c>
      <c r="F20">
        <v>7202</v>
      </c>
      <c r="G20" s="11">
        <f t="shared" ref="G20:G60" si="0">IF(F20="","",F20/F$19)</f>
        <v>0.96554497921973459</v>
      </c>
      <c r="H20">
        <f>IF(I20="","",_xlfn.RANK.EQ(I20,I$19:I$60))</f>
        <v>4</v>
      </c>
      <c r="I20" s="7">
        <v>764</v>
      </c>
    </row>
    <row r="21" spans="1:9" ht="15" customHeight="1" x14ac:dyDescent="0.25">
      <c r="A21" t="s">
        <v>16</v>
      </c>
      <c r="B21" t="s">
        <v>142</v>
      </c>
      <c r="C21" t="s">
        <v>143</v>
      </c>
      <c r="D21" t="s">
        <v>144</v>
      </c>
      <c r="E21" t="s">
        <v>139</v>
      </c>
      <c r="F21">
        <v>6929</v>
      </c>
      <c r="G21" s="11">
        <f t="shared" si="0"/>
        <v>0.92894489877999731</v>
      </c>
      <c r="H21">
        <f>IF(I21="","",_xlfn.RANK.EQ(I21,I$19:I$60))</f>
        <v>3</v>
      </c>
      <c r="I21" s="7">
        <v>845.3</v>
      </c>
    </row>
    <row r="22" spans="1:9" ht="15" customHeight="1" x14ac:dyDescent="0.25">
      <c r="A22" t="s">
        <v>17</v>
      </c>
      <c r="B22" t="s">
        <v>145</v>
      </c>
      <c r="C22" t="s">
        <v>146</v>
      </c>
      <c r="D22" t="s">
        <v>141</v>
      </c>
      <c r="E22" t="s">
        <v>147</v>
      </c>
      <c r="F22">
        <v>6917</v>
      </c>
      <c r="G22" s="11">
        <f t="shared" si="0"/>
        <v>0.92733610403539346</v>
      </c>
      <c r="H22">
        <f>IF(I22="","",_xlfn.RANK.EQ(I22,I$19:I$60))</f>
        <v>1</v>
      </c>
      <c r="I22" s="7">
        <v>885</v>
      </c>
    </row>
    <row r="23" spans="1:9" ht="15" customHeight="1" x14ac:dyDescent="0.25">
      <c r="A23" t="s">
        <v>18</v>
      </c>
      <c r="B23" t="s">
        <v>148</v>
      </c>
      <c r="C23" t="s">
        <v>149</v>
      </c>
      <c r="D23" t="s">
        <v>150</v>
      </c>
      <c r="E23" t="s">
        <v>151</v>
      </c>
      <c r="F23">
        <v>6871</v>
      </c>
      <c r="G23" s="11">
        <f t="shared" si="0"/>
        <v>0.92116905751441214</v>
      </c>
      <c r="H23">
        <f>IF(I23="","",_xlfn.RANK.EQ(I23,I$19:I$60))</f>
        <v>2</v>
      </c>
      <c r="I23" s="7">
        <v>848</v>
      </c>
    </row>
    <row r="24" spans="1:9" x14ac:dyDescent="0.25">
      <c r="A24" t="s">
        <v>67</v>
      </c>
      <c r="B24" t="s">
        <v>152</v>
      </c>
      <c r="C24" t="s">
        <v>153</v>
      </c>
      <c r="D24" t="s">
        <v>154</v>
      </c>
      <c r="E24" t="s">
        <v>155</v>
      </c>
      <c r="F24">
        <v>6861</v>
      </c>
      <c r="G24" s="11">
        <f t="shared" si="0"/>
        <v>0.91982839522724225</v>
      </c>
      <c r="H24">
        <f>IF(I24="","",_xlfn.RANK.EQ(I24,I$19:I$60))</f>
        <v>5</v>
      </c>
      <c r="I24" s="8">
        <v>747.5</v>
      </c>
    </row>
    <row r="25" spans="1:9" x14ac:dyDescent="0.25">
      <c r="A25" t="s">
        <v>71</v>
      </c>
      <c r="B25" t="s">
        <v>156</v>
      </c>
      <c r="C25" t="s">
        <v>157</v>
      </c>
      <c r="D25" t="s">
        <v>158</v>
      </c>
      <c r="E25" t="s">
        <v>159</v>
      </c>
      <c r="F25">
        <v>6419</v>
      </c>
      <c r="G25" s="11">
        <f t="shared" si="0"/>
        <v>0.8605711221343344</v>
      </c>
      <c r="H25">
        <f>IF(I25="","",_xlfn.RANK.EQ(I25,I$19:I$60))</f>
        <v>7</v>
      </c>
      <c r="I25" s="8">
        <v>648.20000000000005</v>
      </c>
    </row>
    <row r="26" spans="1:9" x14ac:dyDescent="0.25">
      <c r="A26" t="s">
        <v>75</v>
      </c>
      <c r="B26" t="s">
        <v>160</v>
      </c>
      <c r="C26" t="s">
        <v>161</v>
      </c>
      <c r="D26" t="s">
        <v>162</v>
      </c>
      <c r="E26" t="s">
        <v>163</v>
      </c>
      <c r="F26">
        <v>6380</v>
      </c>
      <c r="G26" s="11">
        <f t="shared" si="0"/>
        <v>0.85534253921437187</v>
      </c>
      <c r="H26">
        <f>IF(I26="","",_xlfn.RANK.EQ(I26,I$19:I$60))</f>
        <v>8</v>
      </c>
      <c r="I26" s="8">
        <v>625</v>
      </c>
    </row>
    <row r="27" spans="1:9" x14ac:dyDescent="0.25">
      <c r="A27" t="s">
        <v>80</v>
      </c>
      <c r="B27" t="s">
        <v>164</v>
      </c>
      <c r="C27" t="s">
        <v>165</v>
      </c>
      <c r="D27" t="s">
        <v>166</v>
      </c>
      <c r="E27" t="s">
        <v>167</v>
      </c>
      <c r="F27">
        <v>6379</v>
      </c>
      <c r="G27" s="11">
        <f t="shared" si="0"/>
        <v>0.85520847298565494</v>
      </c>
      <c r="H27">
        <f>IF(I27="","",_xlfn.RANK.EQ(I27,I$19:I$60))</f>
        <v>9</v>
      </c>
      <c r="I27" s="8">
        <v>566.6</v>
      </c>
    </row>
    <row r="28" spans="1:9" x14ac:dyDescent="0.25">
      <c r="A28" t="s">
        <v>85</v>
      </c>
      <c r="B28" t="s">
        <v>168</v>
      </c>
      <c r="C28" t="s">
        <v>169</v>
      </c>
      <c r="D28" t="s">
        <v>141</v>
      </c>
      <c r="E28" t="s">
        <v>170</v>
      </c>
      <c r="F28">
        <v>6084</v>
      </c>
      <c r="G28" s="11">
        <f t="shared" si="0"/>
        <v>0.81565893551414403</v>
      </c>
      <c r="H28">
        <f>IF(I28="","",_xlfn.RANK.EQ(I28,I$19:I$60))</f>
        <v>10</v>
      </c>
      <c r="I28" s="8">
        <v>560.1</v>
      </c>
    </row>
    <row r="29" spans="1:9" x14ac:dyDescent="0.25">
      <c r="A29" t="s">
        <v>90</v>
      </c>
      <c r="B29" t="s">
        <v>171</v>
      </c>
      <c r="C29" t="s">
        <v>172</v>
      </c>
      <c r="D29" t="s">
        <v>173</v>
      </c>
      <c r="E29" t="s">
        <v>174</v>
      </c>
      <c r="F29">
        <v>5932</v>
      </c>
      <c r="G29" s="11">
        <f t="shared" si="0"/>
        <v>0.79528086874916204</v>
      </c>
      <c r="H29" t="str">
        <f>IF(I29="","",_xlfn.RANK.EQ(I29,I$19:I$60))</f>
        <v/>
      </c>
      <c r="I29" s="8"/>
    </row>
    <row r="30" spans="1:9" x14ac:dyDescent="0.25">
      <c r="A30" t="s">
        <v>94</v>
      </c>
      <c r="B30" t="s">
        <v>175</v>
      </c>
      <c r="C30" t="s">
        <v>176</v>
      </c>
      <c r="D30" t="s">
        <v>177</v>
      </c>
      <c r="E30" t="s">
        <v>178</v>
      </c>
      <c r="F30">
        <v>5791</v>
      </c>
      <c r="G30" s="11">
        <f t="shared" si="0"/>
        <v>0.77637753050006708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179</v>
      </c>
      <c r="C31" t="s">
        <v>180</v>
      </c>
      <c r="D31" t="s">
        <v>150</v>
      </c>
      <c r="E31" t="s">
        <v>181</v>
      </c>
      <c r="F31">
        <v>5785</v>
      </c>
      <c r="G31" s="11">
        <f t="shared" si="0"/>
        <v>0.7755731331277651</v>
      </c>
      <c r="H31" t="str">
        <f>IF(I31="","",_xlfn.RANK.EQ(I31,I$19:I$60))</f>
        <v/>
      </c>
      <c r="I31" s="8"/>
    </row>
    <row r="32" spans="1:9" x14ac:dyDescent="0.25">
      <c r="A32" t="s">
        <v>100</v>
      </c>
      <c r="B32" t="s">
        <v>182</v>
      </c>
      <c r="C32" t="s">
        <v>183</v>
      </c>
      <c r="D32" t="s">
        <v>166</v>
      </c>
      <c r="E32" t="s">
        <v>181</v>
      </c>
      <c r="F32">
        <v>5766</v>
      </c>
      <c r="G32" s="11">
        <f t="shared" si="0"/>
        <v>0.77302587478214235</v>
      </c>
      <c r="H32" t="str">
        <f>IF(I32="","",_xlfn.RANK.EQ(I32,I$19:I$60))</f>
        <v/>
      </c>
      <c r="I32" s="8"/>
    </row>
    <row r="33" spans="1:9" x14ac:dyDescent="0.25">
      <c r="A33" t="s">
        <v>104</v>
      </c>
      <c r="B33" t="s">
        <v>184</v>
      </c>
      <c r="C33" t="s">
        <v>185</v>
      </c>
      <c r="D33" t="s">
        <v>186</v>
      </c>
      <c r="E33" t="s">
        <v>187</v>
      </c>
      <c r="F33">
        <v>5759</v>
      </c>
      <c r="G33" s="11">
        <f t="shared" si="0"/>
        <v>0.77208741118112345</v>
      </c>
      <c r="H33" t="str">
        <f>IF(I33="","",_xlfn.RANK.EQ(I33,I$19:I$60))</f>
        <v/>
      </c>
      <c r="I33" s="8"/>
    </row>
    <row r="34" spans="1:9" x14ac:dyDescent="0.25">
      <c r="A34" t="s">
        <v>108</v>
      </c>
      <c r="B34" t="s">
        <v>188</v>
      </c>
      <c r="C34" t="s">
        <v>189</v>
      </c>
      <c r="D34" t="s">
        <v>173</v>
      </c>
      <c r="E34" t="s">
        <v>190</v>
      </c>
      <c r="F34">
        <v>5426</v>
      </c>
      <c r="G34" s="11">
        <f t="shared" si="0"/>
        <v>0.72744335701836704</v>
      </c>
      <c r="H34" t="str">
        <f>IF(I34="","",_xlfn.RANK.EQ(I34,I$19:I$60))</f>
        <v/>
      </c>
      <c r="I34" s="8"/>
    </row>
    <row r="35" spans="1:9" x14ac:dyDescent="0.25">
      <c r="A35" t="s">
        <v>122</v>
      </c>
      <c r="B35" t="s">
        <v>191</v>
      </c>
      <c r="C35" t="s">
        <v>192</v>
      </c>
      <c r="D35" t="s">
        <v>193</v>
      </c>
      <c r="E35" t="s">
        <v>194</v>
      </c>
      <c r="F35">
        <v>5177</v>
      </c>
      <c r="G35" s="11">
        <f t="shared" si="0"/>
        <v>0.69406086606783746</v>
      </c>
      <c r="H35" t="str">
        <f>IF(I35="","",_xlfn.RANK.EQ(I35,I$19:I$60))</f>
        <v/>
      </c>
      <c r="I35" s="8"/>
    </row>
    <row r="36" spans="1:9" x14ac:dyDescent="0.25">
      <c r="A36" t="s">
        <v>123</v>
      </c>
      <c r="B36" t="s">
        <v>195</v>
      </c>
      <c r="C36" t="s">
        <v>196</v>
      </c>
      <c r="D36" t="s">
        <v>141</v>
      </c>
      <c r="E36" t="s">
        <v>197</v>
      </c>
      <c r="F36">
        <v>4859</v>
      </c>
      <c r="G36" s="11">
        <f t="shared" si="0"/>
        <v>0.65142780533583589</v>
      </c>
      <c r="H36" t="str">
        <f>IF(I36="","",_xlfn.RANK.EQ(I36,I$19:I$60))</f>
        <v/>
      </c>
      <c r="I36" s="8"/>
    </row>
    <row r="37" spans="1:9" x14ac:dyDescent="0.25">
      <c r="A37" t="s">
        <v>124</v>
      </c>
      <c r="B37" t="s">
        <v>198</v>
      </c>
      <c r="C37" t="s">
        <v>199</v>
      </c>
      <c r="D37" t="s">
        <v>141</v>
      </c>
      <c r="E37" t="s">
        <v>200</v>
      </c>
      <c r="F37">
        <v>4822</v>
      </c>
      <c r="G37" s="11">
        <f t="shared" si="0"/>
        <v>0.64646735487330742</v>
      </c>
      <c r="H37" t="str">
        <f>IF(I37="","",_xlfn.RANK.EQ(I37,I$19:I$60))</f>
        <v/>
      </c>
      <c r="I37" s="8"/>
    </row>
    <row r="38" spans="1:9" x14ac:dyDescent="0.25">
      <c r="A38" t="s">
        <v>126</v>
      </c>
      <c r="B38" t="s">
        <v>131</v>
      </c>
      <c r="C38" t="s">
        <v>201</v>
      </c>
      <c r="D38" t="s">
        <v>202</v>
      </c>
      <c r="E38" t="s">
        <v>203</v>
      </c>
      <c r="F38">
        <v>4800</v>
      </c>
      <c r="G38" s="11">
        <f t="shared" si="0"/>
        <v>0.64351789784153368</v>
      </c>
      <c r="H38" t="str">
        <f>IF(I38="","",_xlfn.RANK.EQ(I38,I$19:I$60))</f>
        <v/>
      </c>
      <c r="I38" s="8"/>
    </row>
    <row r="39" spans="1:9" x14ac:dyDescent="0.25">
      <c r="A39" t="s">
        <v>127</v>
      </c>
      <c r="B39" t="s">
        <v>204</v>
      </c>
      <c r="C39" t="s">
        <v>205</v>
      </c>
      <c r="D39" t="s">
        <v>150</v>
      </c>
      <c r="E39" t="s">
        <v>159</v>
      </c>
      <c r="F39">
        <v>4758</v>
      </c>
      <c r="G39" s="11">
        <f t="shared" si="0"/>
        <v>0.63788711623542027</v>
      </c>
      <c r="H39" t="str">
        <f>IF(I39="","",_xlfn.RANK.EQ(I39,I$19:I$60))</f>
        <v/>
      </c>
      <c r="I39" s="8"/>
    </row>
    <row r="40" spans="1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1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1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1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1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1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1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1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1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959.9</v>
      </c>
      <c r="C7">
        <f>IF(B7&lt;VLOOKUP($B$6,$A$2:$D$4,4),VLOOKUP($B$6,$A$2:$D$4,4),B7)</f>
        <v>959.9</v>
      </c>
    </row>
    <row r="8" spans="1:4" x14ac:dyDescent="0.25">
      <c r="A8" t="s">
        <v>1</v>
      </c>
      <c r="B8" s="3">
        <f>IF(ISNA(VLOOKUP(2,H$19:I$60,2,FALSE)),0,VLOOKUP(2,H$19:I$60,2,FALSE))</f>
        <v>930.8</v>
      </c>
      <c r="C8">
        <f>IF(B8&lt;VLOOKUP($B$6,$A$2:$D$4,4),VLOOKUP($B$6,$A$2:$D$4,4),B8)</f>
        <v>930.8</v>
      </c>
    </row>
    <row r="9" spans="1:4" x14ac:dyDescent="0.25">
      <c r="A9" t="s">
        <v>2</v>
      </c>
      <c r="B9" s="3">
        <f>IF(ISNA(VLOOKUP(3,H$19:I$60,2,FALSE)),0,VLOOKUP(3,H$19:I$60,2,FALSE))</f>
        <v>920</v>
      </c>
      <c r="C9">
        <f>IF(B9&lt;VLOOKUP($B$6,$A$2:$D$4,4),VLOOKUP($B$6,$A$2:$D$4,4),B9)</f>
        <v>920</v>
      </c>
    </row>
    <row r="10" spans="1:4" x14ac:dyDescent="0.25">
      <c r="A10" t="s">
        <v>3</v>
      </c>
      <c r="B10" s="3">
        <f>IF(ISNA(VLOOKUP(4,H$19:I$60,2,FALSE)),0,VLOOKUP(4,H$19:I$60,2,FALSE))</f>
        <v>910.6</v>
      </c>
      <c r="C10">
        <f>IF(B10&lt;VLOOKUP($B$6,$A$2:$D$4,4),VLOOKUP($B$6,$A$2:$D$4,4),B10)</f>
        <v>910.6</v>
      </c>
    </row>
    <row r="11" spans="1:4" x14ac:dyDescent="0.25">
      <c r="A11" t="s">
        <v>4</v>
      </c>
      <c r="B11" s="3">
        <f>IF(ISNA(VLOOKUP(5,H$19:I$60,2,FALSE)),0,VLOOKUP(5,H$19:I$60,2,FALSE))</f>
        <v>904.7</v>
      </c>
      <c r="C11">
        <f>IF(B11&lt;VLOOKUP($B$6,$A$2:$D$4,4),VLOOKUP($B$6,$A$2:$D$4,4),B11)</f>
        <v>904.7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952.6</v>
      </c>
    </row>
    <row r="16" spans="1:4" x14ac:dyDescent="0.25">
      <c r="A16" s="2" t="s">
        <v>14</v>
      </c>
      <c r="B16" s="2">
        <f>IF(B15&lt;B14,B14,IF(B15&gt;B13,B13,B15))</f>
        <v>952.6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338</v>
      </c>
      <c r="C19" t="s">
        <v>499</v>
      </c>
      <c r="D19" t="s">
        <v>107</v>
      </c>
      <c r="E19" t="s">
        <v>333</v>
      </c>
      <c r="F19">
        <v>610</v>
      </c>
      <c r="G19" s="11">
        <f>IF(F19="","",F19/F$19)</f>
        <v>1</v>
      </c>
      <c r="H19">
        <f>IF(I19="","",_xlfn.RANK.EQ(I19,I$19:I$60))</f>
        <v>1</v>
      </c>
      <c r="I19" s="10">
        <v>959.9</v>
      </c>
    </row>
    <row r="20" spans="1:9" x14ac:dyDescent="0.25">
      <c r="A20" t="s">
        <v>15</v>
      </c>
      <c r="B20" t="s">
        <v>160</v>
      </c>
      <c r="C20" t="s">
        <v>500</v>
      </c>
      <c r="D20" t="s">
        <v>501</v>
      </c>
      <c r="E20" t="s">
        <v>337</v>
      </c>
      <c r="F20">
        <v>561</v>
      </c>
      <c r="G20" s="11">
        <f t="shared" ref="G20:G60" si="0">IF(F20="","",F20/F$19)</f>
        <v>0.91967213114754098</v>
      </c>
      <c r="H20">
        <f>IF(I20="","",_xlfn.RANK.EQ(I20,I$19:I$60))</f>
        <v>2</v>
      </c>
      <c r="I20" s="7">
        <v>930.8</v>
      </c>
    </row>
    <row r="21" spans="1:9" ht="15" customHeight="1" x14ac:dyDescent="0.25">
      <c r="A21" t="s">
        <v>16</v>
      </c>
      <c r="B21" t="s">
        <v>262</v>
      </c>
      <c r="C21" t="s">
        <v>502</v>
      </c>
      <c r="D21" t="s">
        <v>107</v>
      </c>
      <c r="E21" t="s">
        <v>333</v>
      </c>
      <c r="F21">
        <v>533</v>
      </c>
      <c r="G21" s="11">
        <f t="shared" si="0"/>
        <v>0.8737704918032787</v>
      </c>
      <c r="H21">
        <f>IF(I21="","",_xlfn.RANK.EQ(I21,I$19:I$60))</f>
        <v>6</v>
      </c>
      <c r="I21" s="7">
        <v>900.1</v>
      </c>
    </row>
    <row r="22" spans="1:9" ht="15" customHeight="1" x14ac:dyDescent="0.25">
      <c r="A22" t="s">
        <v>17</v>
      </c>
      <c r="B22" t="s">
        <v>503</v>
      </c>
      <c r="C22" t="s">
        <v>118</v>
      </c>
      <c r="D22" t="s">
        <v>504</v>
      </c>
      <c r="E22" t="s">
        <v>334</v>
      </c>
      <c r="F22">
        <v>522</v>
      </c>
      <c r="G22" s="11">
        <f t="shared" si="0"/>
        <v>0.8557377049180328</v>
      </c>
      <c r="H22">
        <f>IF(I22="","",_xlfn.RANK.EQ(I22,I$19:I$60))</f>
        <v>7</v>
      </c>
      <c r="I22" s="7">
        <v>857.7</v>
      </c>
    </row>
    <row r="23" spans="1:9" ht="15" customHeight="1" x14ac:dyDescent="0.25">
      <c r="A23" t="s">
        <v>18</v>
      </c>
      <c r="B23" t="s">
        <v>329</v>
      </c>
      <c r="C23" t="s">
        <v>505</v>
      </c>
      <c r="D23" t="s">
        <v>107</v>
      </c>
      <c r="E23" t="s">
        <v>333</v>
      </c>
      <c r="F23">
        <v>516</v>
      </c>
      <c r="G23" s="11">
        <f t="shared" si="0"/>
        <v>0.84590163934426232</v>
      </c>
      <c r="H23">
        <f>IF(I23="","",_xlfn.RANK.EQ(I23,I$19:I$60))</f>
        <v>4</v>
      </c>
      <c r="I23" s="7">
        <v>910.6</v>
      </c>
    </row>
    <row r="24" spans="1:9" x14ac:dyDescent="0.25">
      <c r="A24" t="s">
        <v>67</v>
      </c>
      <c r="B24">
        <v>71</v>
      </c>
      <c r="C24" t="s">
        <v>506</v>
      </c>
      <c r="D24" t="s">
        <v>107</v>
      </c>
      <c r="E24" t="s">
        <v>507</v>
      </c>
      <c r="F24">
        <v>478</v>
      </c>
      <c r="G24" s="11">
        <f t="shared" si="0"/>
        <v>0.78360655737704921</v>
      </c>
      <c r="H24">
        <f>IF(I24="","",_xlfn.RANK.EQ(I24,I$19:I$60))</f>
        <v>5</v>
      </c>
      <c r="I24" s="8">
        <v>904.7</v>
      </c>
    </row>
    <row r="25" spans="1:9" x14ac:dyDescent="0.25">
      <c r="A25" t="s">
        <v>71</v>
      </c>
      <c r="B25" t="s">
        <v>508</v>
      </c>
      <c r="C25" t="s">
        <v>509</v>
      </c>
      <c r="D25" t="s">
        <v>78</v>
      </c>
      <c r="E25" t="s">
        <v>510</v>
      </c>
      <c r="F25">
        <v>471</v>
      </c>
      <c r="G25" s="11">
        <f t="shared" si="0"/>
        <v>0.77213114754098355</v>
      </c>
      <c r="H25">
        <f>IF(I25="","",_xlfn.RANK.EQ(I25,I$19:I$60))</f>
        <v>3</v>
      </c>
      <c r="I25" s="8">
        <v>920</v>
      </c>
    </row>
    <row r="26" spans="1:9" x14ac:dyDescent="0.25">
      <c r="A26" t="s">
        <v>75</v>
      </c>
      <c r="B26" t="s">
        <v>385</v>
      </c>
      <c r="C26" t="s">
        <v>511</v>
      </c>
      <c r="D26" t="s">
        <v>512</v>
      </c>
      <c r="E26" t="s">
        <v>513</v>
      </c>
      <c r="F26">
        <v>466</v>
      </c>
      <c r="G26" s="11">
        <f t="shared" si="0"/>
        <v>0.76393442622950825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514</v>
      </c>
      <c r="C27" t="s">
        <v>515</v>
      </c>
      <c r="D27" t="s">
        <v>70</v>
      </c>
      <c r="E27" t="s">
        <v>31</v>
      </c>
      <c r="F27">
        <v>455</v>
      </c>
      <c r="G27" s="11">
        <f t="shared" si="0"/>
        <v>0.74590163934426235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387</v>
      </c>
      <c r="C28" t="s">
        <v>516</v>
      </c>
      <c r="D28" t="s">
        <v>107</v>
      </c>
      <c r="E28" t="s">
        <v>517</v>
      </c>
      <c r="F28">
        <v>443</v>
      </c>
      <c r="G28" s="11">
        <f t="shared" si="0"/>
        <v>0.72622950819672127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518</v>
      </c>
      <c r="C29" t="s">
        <v>519</v>
      </c>
      <c r="D29" t="s">
        <v>107</v>
      </c>
      <c r="E29" t="s">
        <v>334</v>
      </c>
      <c r="F29">
        <v>423</v>
      </c>
      <c r="G29" s="11">
        <f t="shared" si="0"/>
        <v>0.69344262295081971</v>
      </c>
      <c r="H29" t="str">
        <f>IF(I29="","",_xlfn.RANK.EQ(I29,I$19:I$60))</f>
        <v/>
      </c>
      <c r="I29" s="8"/>
    </row>
    <row r="30" spans="1:9" x14ac:dyDescent="0.25">
      <c r="A30" t="s">
        <v>90</v>
      </c>
      <c r="B30" t="s">
        <v>384</v>
      </c>
      <c r="C30" t="s">
        <v>520</v>
      </c>
      <c r="D30" t="s">
        <v>504</v>
      </c>
      <c r="E30" t="s">
        <v>507</v>
      </c>
      <c r="F30">
        <v>423</v>
      </c>
      <c r="G30" s="11">
        <f t="shared" si="0"/>
        <v>0.69344262295081971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182</v>
      </c>
      <c r="C31" t="s">
        <v>521</v>
      </c>
      <c r="D31" t="s">
        <v>512</v>
      </c>
      <c r="E31" t="s">
        <v>334</v>
      </c>
      <c r="F31">
        <v>418</v>
      </c>
      <c r="G31" s="11">
        <f t="shared" si="0"/>
        <v>0.68524590163934429</v>
      </c>
      <c r="H31" t="str">
        <f>IF(I31="","",_xlfn.RANK.EQ(I31,I$19:I$60))</f>
        <v/>
      </c>
      <c r="I31" s="8"/>
    </row>
    <row r="32" spans="1:9" x14ac:dyDescent="0.25">
      <c r="A32" t="s">
        <v>100</v>
      </c>
      <c r="B32" t="s">
        <v>522</v>
      </c>
      <c r="C32" t="s">
        <v>523</v>
      </c>
      <c r="D32" t="s">
        <v>58</v>
      </c>
      <c r="E32" t="s">
        <v>334</v>
      </c>
      <c r="F32">
        <v>416</v>
      </c>
      <c r="G32" s="11">
        <f t="shared" si="0"/>
        <v>0.68196721311475406</v>
      </c>
      <c r="H32" t="str">
        <f>IF(I32="","",_xlfn.RANK.EQ(I32,I$19:I$60))</f>
        <v/>
      </c>
      <c r="I32" s="8"/>
    </row>
    <row r="33" spans="1:9" x14ac:dyDescent="0.25">
      <c r="A33" t="s">
        <v>104</v>
      </c>
      <c r="B33" t="s">
        <v>179</v>
      </c>
      <c r="C33" t="s">
        <v>524</v>
      </c>
      <c r="D33" t="s">
        <v>525</v>
      </c>
      <c r="E33" t="s">
        <v>334</v>
      </c>
      <c r="F33">
        <v>414</v>
      </c>
      <c r="G33" s="11">
        <f t="shared" si="0"/>
        <v>0.67868852459016393</v>
      </c>
      <c r="H33" t="str">
        <f>IF(I33="","",_xlfn.RANK.EQ(I33,I$19:I$60))</f>
        <v/>
      </c>
      <c r="I33" s="8"/>
    </row>
    <row r="34" spans="1:9" x14ac:dyDescent="0.25">
      <c r="A34" t="s">
        <v>108</v>
      </c>
      <c r="B34" t="s">
        <v>231</v>
      </c>
      <c r="C34" t="s">
        <v>526</v>
      </c>
      <c r="D34" t="s">
        <v>83</v>
      </c>
      <c r="E34" t="s">
        <v>513</v>
      </c>
      <c r="F34">
        <v>406</v>
      </c>
      <c r="G34" s="11">
        <f t="shared" si="0"/>
        <v>0.66557377049180333</v>
      </c>
      <c r="H34" t="str">
        <f>IF(I34="","",_xlfn.RANK.EQ(I34,I$19:I$60))</f>
        <v/>
      </c>
      <c r="I34" s="8"/>
    </row>
    <row r="35" spans="1:9" x14ac:dyDescent="0.25">
      <c r="A35" t="s">
        <v>122</v>
      </c>
      <c r="B35" t="s">
        <v>527</v>
      </c>
      <c r="C35" t="s">
        <v>528</v>
      </c>
      <c r="D35" t="s">
        <v>107</v>
      </c>
      <c r="E35" t="s">
        <v>339</v>
      </c>
      <c r="F35">
        <v>390</v>
      </c>
      <c r="G35" s="11">
        <f t="shared" si="0"/>
        <v>0.63934426229508201</v>
      </c>
      <c r="H35" t="str">
        <f>IF(I35="","",_xlfn.RANK.EQ(I35,I$19:I$60))</f>
        <v/>
      </c>
      <c r="I35" s="8"/>
    </row>
    <row r="36" spans="1:9" x14ac:dyDescent="0.25">
      <c r="A36" t="s">
        <v>123</v>
      </c>
      <c r="B36" t="s">
        <v>26</v>
      </c>
      <c r="C36" t="s">
        <v>529</v>
      </c>
      <c r="D36" t="s">
        <v>107</v>
      </c>
      <c r="E36" t="s">
        <v>28</v>
      </c>
      <c r="F36">
        <v>372</v>
      </c>
      <c r="G36" s="11">
        <f t="shared" si="0"/>
        <v>0.60983606557377046</v>
      </c>
      <c r="H36" t="str">
        <f>IF(I36="","",_xlfn.RANK.EQ(I36,I$19:I$60))</f>
        <v/>
      </c>
      <c r="I36" s="8"/>
    </row>
    <row r="37" spans="1:9" x14ac:dyDescent="0.25">
      <c r="A37" t="s">
        <v>124</v>
      </c>
      <c r="B37">
        <v>81</v>
      </c>
      <c r="C37" t="s">
        <v>530</v>
      </c>
      <c r="D37" t="s">
        <v>65</v>
      </c>
      <c r="E37" t="s">
        <v>402</v>
      </c>
      <c r="F37">
        <v>313</v>
      </c>
      <c r="G37" s="11">
        <f t="shared" si="0"/>
        <v>0.5131147540983606</v>
      </c>
      <c r="H37" t="str">
        <f>IF(I37="","",_xlfn.RANK.EQ(I37,I$19:I$60))</f>
        <v/>
      </c>
      <c r="I37" s="8"/>
    </row>
    <row r="38" spans="1:9" x14ac:dyDescent="0.25">
      <c r="A38" t="s">
        <v>126</v>
      </c>
      <c r="B38">
        <v>41</v>
      </c>
      <c r="C38" t="s">
        <v>531</v>
      </c>
      <c r="D38" t="s">
        <v>65</v>
      </c>
      <c r="E38" t="s">
        <v>402</v>
      </c>
      <c r="F38">
        <v>312</v>
      </c>
      <c r="G38" s="11">
        <f t="shared" si="0"/>
        <v>0.51147540983606554</v>
      </c>
      <c r="H38" t="str">
        <f>IF(I38="","",_xlfn.RANK.EQ(I38,I$19:I$60))</f>
        <v/>
      </c>
      <c r="I38" s="8"/>
    </row>
    <row r="39" spans="1:9" x14ac:dyDescent="0.25">
      <c r="A39" t="s">
        <v>127</v>
      </c>
      <c r="B39" t="s">
        <v>532</v>
      </c>
      <c r="C39" t="s">
        <v>533</v>
      </c>
      <c r="D39" t="s">
        <v>107</v>
      </c>
      <c r="E39" t="s">
        <v>534</v>
      </c>
      <c r="F39">
        <v>204</v>
      </c>
      <c r="G39" s="11">
        <f t="shared" si="0"/>
        <v>0.33442622950819673</v>
      </c>
      <c r="H39" t="str">
        <f>IF(I39="","",_xlfn.RANK.EQ(I39,I$19:I$60))</f>
        <v/>
      </c>
      <c r="I39" s="8"/>
    </row>
    <row r="40" spans="1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1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1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1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1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1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1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1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1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848</v>
      </c>
      <c r="C7">
        <f>IF(B7&lt;VLOOKUP($B$6,$A$2:$D$4,4),VLOOKUP($B$6,$A$2:$D$4,4),B7)</f>
        <v>848</v>
      </c>
    </row>
    <row r="8" spans="1:4" x14ac:dyDescent="0.25">
      <c r="A8" t="s">
        <v>1</v>
      </c>
      <c r="B8" s="3">
        <f>IF(ISNA(VLOOKUP(2,H$19:I$60,2,FALSE)),0,VLOOKUP(2,H$19:I$60,2,FALSE))</f>
        <v>736.3</v>
      </c>
      <c r="C8">
        <f>IF(B8&lt;VLOOKUP($B$6,$A$2:$D$4,4),VLOOKUP($B$6,$A$2:$D$4,4),B8)</f>
        <v>736.3</v>
      </c>
    </row>
    <row r="9" spans="1:4" x14ac:dyDescent="0.25">
      <c r="A9" t="s">
        <v>2</v>
      </c>
      <c r="B9" s="3">
        <f>IF(ISNA(VLOOKUP(3,H$19:I$60,2,FALSE)),0,VLOOKUP(3,H$19:I$60,2,FALSE))</f>
        <v>672.6</v>
      </c>
      <c r="C9">
        <f>IF(B9&lt;VLOOKUP($B$6,$A$2:$D$4,4),VLOOKUP($B$6,$A$2:$D$4,4),B9)</f>
        <v>672.6</v>
      </c>
    </row>
    <row r="10" spans="1:4" x14ac:dyDescent="0.25">
      <c r="A10" t="s">
        <v>3</v>
      </c>
      <c r="B10" s="3">
        <f>IF(ISNA(VLOOKUP(4,H$19:I$60,2,FALSE)),0,VLOOKUP(4,H$19:I$60,2,FALSE))</f>
        <v>423</v>
      </c>
      <c r="C10">
        <f>IF(B10&lt;VLOOKUP($B$6,$A$2:$D$4,4),VLOOKUP($B$6,$A$2:$D$4,4),B10)</f>
        <v>620</v>
      </c>
    </row>
    <row r="11" spans="1:4" x14ac:dyDescent="0.25">
      <c r="A11" t="s">
        <v>4</v>
      </c>
      <c r="B11" s="3">
        <f>IF(ISNA(VLOOKUP(5,H$19:I$60,2,FALSE)),0,VLOOKUP(5,H$19:I$60,2,FALSE))</f>
        <v>0</v>
      </c>
      <c r="C11">
        <f>IF(B11&lt;VLOOKUP($B$6,$A$2:$D$4,4),VLOOKUP($B$6,$A$2:$D$4,4),B11)</f>
        <v>620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839.69</v>
      </c>
    </row>
    <row r="16" spans="1:4" x14ac:dyDescent="0.25">
      <c r="A16" s="2" t="s">
        <v>14</v>
      </c>
      <c r="B16" s="2">
        <f>IF(B15&lt;B14,B14,IF(B15&gt;B13,B13,B15))</f>
        <v>839.69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535</v>
      </c>
      <c r="C19" t="s">
        <v>536</v>
      </c>
      <c r="D19" t="s">
        <v>93</v>
      </c>
      <c r="E19" t="s">
        <v>537</v>
      </c>
      <c r="F19">
        <v>1345</v>
      </c>
      <c r="G19" s="11">
        <f>IF(F19="","",F19/F$19)</f>
        <v>1</v>
      </c>
      <c r="H19" t="str">
        <f>IF(I19="","",_xlfn.RANK.EQ(I19,I$19:I$60))</f>
        <v/>
      </c>
      <c r="I19" s="10"/>
    </row>
    <row r="20" spans="1:9" x14ac:dyDescent="0.25">
      <c r="A20" t="s">
        <v>15</v>
      </c>
      <c r="B20" t="s">
        <v>488</v>
      </c>
      <c r="C20" t="s">
        <v>538</v>
      </c>
      <c r="D20" t="s">
        <v>539</v>
      </c>
      <c r="E20" t="s">
        <v>359</v>
      </c>
      <c r="F20">
        <v>1046</v>
      </c>
      <c r="G20" s="11">
        <f t="shared" ref="G20:G60" si="0">IF(F20="","",F20/F$19)</f>
        <v>0.77769516728624533</v>
      </c>
      <c r="H20">
        <f>IF(I20="","",_xlfn.RANK.EQ(I20,I$19:I$60))</f>
        <v>2</v>
      </c>
      <c r="I20" s="7">
        <v>736.3</v>
      </c>
    </row>
    <row r="21" spans="1:9" ht="15" customHeight="1" x14ac:dyDescent="0.25">
      <c r="A21" t="s">
        <v>16</v>
      </c>
      <c r="B21">
        <v>49</v>
      </c>
      <c r="C21" t="s">
        <v>540</v>
      </c>
      <c r="D21" t="s">
        <v>541</v>
      </c>
      <c r="E21" t="s">
        <v>359</v>
      </c>
      <c r="F21">
        <v>1021</v>
      </c>
      <c r="G21" s="11">
        <f t="shared" si="0"/>
        <v>0.75910780669144984</v>
      </c>
      <c r="H21">
        <f>IF(I21="","",_xlfn.RANK.EQ(I21,I$19:I$60))</f>
        <v>1</v>
      </c>
      <c r="I21" s="7">
        <v>848</v>
      </c>
    </row>
    <row r="22" spans="1:9" ht="15" customHeight="1" x14ac:dyDescent="0.25">
      <c r="A22" t="s">
        <v>17</v>
      </c>
      <c r="B22" t="s">
        <v>388</v>
      </c>
      <c r="C22" t="s">
        <v>542</v>
      </c>
      <c r="D22" t="s">
        <v>543</v>
      </c>
      <c r="E22" t="s">
        <v>352</v>
      </c>
      <c r="F22">
        <v>1014</v>
      </c>
      <c r="G22" s="11">
        <f t="shared" si="0"/>
        <v>0.75390334572490703</v>
      </c>
      <c r="H22" t="str">
        <f>IF(I22="","",_xlfn.RANK.EQ(I22,I$19:I$60))</f>
        <v/>
      </c>
      <c r="I22" s="7"/>
    </row>
    <row r="23" spans="1:9" ht="15" customHeight="1" x14ac:dyDescent="0.25">
      <c r="A23" t="s">
        <v>18</v>
      </c>
      <c r="B23">
        <v>28</v>
      </c>
      <c r="C23" t="s">
        <v>544</v>
      </c>
      <c r="D23" t="s">
        <v>70</v>
      </c>
      <c r="E23" t="s">
        <v>268</v>
      </c>
      <c r="F23">
        <v>970</v>
      </c>
      <c r="G23" s="11">
        <f t="shared" si="0"/>
        <v>0.72118959107806691</v>
      </c>
      <c r="H23">
        <f>IF(I23="","",_xlfn.RANK.EQ(I23,I$19:I$60))</f>
        <v>3</v>
      </c>
      <c r="I23" s="7">
        <v>672.6</v>
      </c>
    </row>
    <row r="24" spans="1:9" x14ac:dyDescent="0.25">
      <c r="A24" t="s">
        <v>67</v>
      </c>
      <c r="B24" t="s">
        <v>545</v>
      </c>
      <c r="C24" t="s">
        <v>546</v>
      </c>
      <c r="D24" t="s">
        <v>547</v>
      </c>
      <c r="E24" t="s">
        <v>382</v>
      </c>
      <c r="F24">
        <v>880</v>
      </c>
      <c r="G24" s="11">
        <f t="shared" si="0"/>
        <v>0.65427509293680297</v>
      </c>
      <c r="H24">
        <f>IF(I24="","",_xlfn.RANK.EQ(I24,I$19:I$60))</f>
        <v>4</v>
      </c>
      <c r="I24" s="8">
        <v>423</v>
      </c>
    </row>
    <row r="25" spans="1:9" x14ac:dyDescent="0.25">
      <c r="A25" t="s">
        <v>71</v>
      </c>
      <c r="B25" t="s">
        <v>548</v>
      </c>
      <c r="C25" t="s">
        <v>549</v>
      </c>
      <c r="D25" t="s">
        <v>550</v>
      </c>
      <c r="E25" t="s">
        <v>352</v>
      </c>
      <c r="F25">
        <v>755</v>
      </c>
      <c r="G25" s="11">
        <f t="shared" si="0"/>
        <v>0.56133828996282531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 t="s">
        <v>551</v>
      </c>
      <c r="C26" t="s">
        <v>552</v>
      </c>
      <c r="D26" t="s">
        <v>553</v>
      </c>
      <c r="E26" t="s">
        <v>554</v>
      </c>
      <c r="F26">
        <v>672</v>
      </c>
      <c r="G26" s="11">
        <f t="shared" si="0"/>
        <v>0.49962825278810408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555</v>
      </c>
      <c r="C27" t="s">
        <v>556</v>
      </c>
      <c r="D27" t="s">
        <v>557</v>
      </c>
      <c r="E27" t="s">
        <v>266</v>
      </c>
      <c r="F27">
        <v>492</v>
      </c>
      <c r="G27" s="11">
        <f t="shared" si="0"/>
        <v>0.36579925650557621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558</v>
      </c>
      <c r="C28" t="s">
        <v>559</v>
      </c>
      <c r="D28" t="s">
        <v>539</v>
      </c>
      <c r="E28" t="s">
        <v>537</v>
      </c>
      <c r="F28">
        <v>350</v>
      </c>
      <c r="G28" s="11">
        <f t="shared" si="0"/>
        <v>0.26022304832713755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560</v>
      </c>
      <c r="C29" t="s">
        <v>561</v>
      </c>
      <c r="D29" t="s">
        <v>562</v>
      </c>
      <c r="E29" t="s">
        <v>554</v>
      </c>
      <c r="F29">
        <v>339</v>
      </c>
      <c r="G29" s="11">
        <f t="shared" si="0"/>
        <v>0.25204460966542752</v>
      </c>
      <c r="H29" t="str">
        <f>IF(I29="","",_xlfn.RANK.EQ(I29,I$19:I$60))</f>
        <v/>
      </c>
      <c r="I29" s="8"/>
    </row>
    <row r="30" spans="1:9" x14ac:dyDescent="0.25">
      <c r="A30" t="s">
        <v>94</v>
      </c>
      <c r="B30" t="s">
        <v>563</v>
      </c>
      <c r="C30" t="s">
        <v>564</v>
      </c>
      <c r="D30" t="s">
        <v>565</v>
      </c>
      <c r="E30" t="s">
        <v>359</v>
      </c>
      <c r="F30">
        <v>294</v>
      </c>
      <c r="G30" s="11">
        <f t="shared" si="0"/>
        <v>0.21858736059479553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566</v>
      </c>
      <c r="C31" t="s">
        <v>567</v>
      </c>
      <c r="D31" t="s">
        <v>568</v>
      </c>
      <c r="E31" t="s">
        <v>382</v>
      </c>
      <c r="F31">
        <v>166</v>
      </c>
      <c r="G31" s="11">
        <f t="shared" si="0"/>
        <v>0.12342007434944238</v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961.6</v>
      </c>
      <c r="C7">
        <f>IF(B7&lt;VLOOKUP($B$6,$A$2:$D$4,4),VLOOKUP($B$6,$A$2:$D$4,4),B7)</f>
        <v>961.6</v>
      </c>
    </row>
    <row r="8" spans="1:4" x14ac:dyDescent="0.25">
      <c r="A8" t="s">
        <v>1</v>
      </c>
      <c r="B8" s="3">
        <f>IF(ISNA(VLOOKUP(2,H$19:I$60,2,FALSE)),0,VLOOKUP(2,H$19:I$60,2,FALSE))</f>
        <v>933.9</v>
      </c>
      <c r="C8">
        <f>IF(B8&lt;VLOOKUP($B$6,$A$2:$D$4,4),VLOOKUP($B$6,$A$2:$D$4,4),B8)</f>
        <v>933.9</v>
      </c>
    </row>
    <row r="9" spans="1:4" x14ac:dyDescent="0.25">
      <c r="A9" t="s">
        <v>2</v>
      </c>
      <c r="B9" s="3">
        <f>IF(ISNA(VLOOKUP(3,H$19:I$60,2,FALSE)),0,VLOOKUP(3,H$19:I$60,2,FALSE))</f>
        <v>570.5</v>
      </c>
      <c r="C9">
        <f>IF(B9&lt;VLOOKUP($B$6,$A$2:$D$4,4),VLOOKUP($B$6,$A$2:$D$4,4),B9)</f>
        <v>620</v>
      </c>
    </row>
    <row r="10" spans="1:4" x14ac:dyDescent="0.25">
      <c r="A10" t="s">
        <v>3</v>
      </c>
      <c r="B10" s="3">
        <f>IF(ISNA(VLOOKUP(4,H$19:I$60,2,FALSE)),0,VLOOKUP(4,H$19:I$60,2,FALSE))</f>
        <v>0</v>
      </c>
      <c r="C10">
        <f>IF(B10&lt;VLOOKUP($B$6,$A$2:$D$4,4),VLOOKUP($B$6,$A$2:$D$4,4),B10)</f>
        <v>620</v>
      </c>
    </row>
    <row r="11" spans="1:4" x14ac:dyDescent="0.25">
      <c r="A11" t="s">
        <v>4</v>
      </c>
      <c r="B11" s="3">
        <f>IF(ISNA(VLOOKUP(5,H$19:I$60,2,FALSE)),0,VLOOKUP(5,H$19:I$60,2,FALSE))</f>
        <v>0</v>
      </c>
      <c r="C11">
        <f>IF(B11&lt;VLOOKUP($B$6,$A$2:$D$4,4),VLOOKUP($B$6,$A$2:$D$4,4),B11)</f>
        <v>620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865.55000000000007</v>
      </c>
    </row>
    <row r="16" spans="1:4" x14ac:dyDescent="0.25">
      <c r="A16" s="2" t="s">
        <v>14</v>
      </c>
      <c r="B16" s="2">
        <f>IF(B15&lt;B14,B14,IF(B15&gt;B13,B13,B15))</f>
        <v>865.55000000000007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360</v>
      </c>
      <c r="C19" t="s">
        <v>569</v>
      </c>
      <c r="D19" t="s">
        <v>539</v>
      </c>
      <c r="E19" t="s">
        <v>510</v>
      </c>
      <c r="F19">
        <v>2000</v>
      </c>
      <c r="G19" s="11">
        <f>IF(F19="","",F19/F$19)</f>
        <v>1</v>
      </c>
      <c r="H19">
        <f>IF(I19="","",_xlfn.RANK.EQ(I19,I$19:I$60))</f>
        <v>1</v>
      </c>
      <c r="I19" s="7">
        <v>961.6</v>
      </c>
    </row>
    <row r="20" spans="1:9" x14ac:dyDescent="0.25">
      <c r="A20" t="s">
        <v>15</v>
      </c>
      <c r="B20" t="s">
        <v>262</v>
      </c>
      <c r="C20" t="s">
        <v>53</v>
      </c>
      <c r="D20" t="s">
        <v>570</v>
      </c>
      <c r="E20" t="s">
        <v>333</v>
      </c>
      <c r="F20">
        <v>1981</v>
      </c>
      <c r="G20" s="11">
        <f t="shared" ref="G20:G60" si="0">IF(F20="","",F20/F$19)</f>
        <v>0.99050000000000005</v>
      </c>
      <c r="H20">
        <f>IF(I20="","",_xlfn.RANK.EQ(I20,I$19:I$60))</f>
        <v>2</v>
      </c>
      <c r="I20" s="7">
        <v>933.9</v>
      </c>
    </row>
    <row r="21" spans="1:9" ht="15" customHeight="1" x14ac:dyDescent="0.25">
      <c r="A21" t="s">
        <v>16</v>
      </c>
      <c r="B21" t="s">
        <v>571</v>
      </c>
      <c r="C21" t="s">
        <v>572</v>
      </c>
      <c r="D21" t="s">
        <v>573</v>
      </c>
      <c r="E21" t="s">
        <v>574</v>
      </c>
      <c r="F21">
        <v>1556</v>
      </c>
      <c r="G21" s="11">
        <f t="shared" si="0"/>
        <v>0.77800000000000002</v>
      </c>
      <c r="H21" t="str">
        <f>IF(I21="","",_xlfn.RANK.EQ(I21,I$19:I$60))</f>
        <v/>
      </c>
      <c r="I21" s="7"/>
    </row>
    <row r="22" spans="1:9" ht="15" customHeight="1" x14ac:dyDescent="0.25">
      <c r="A22" t="s">
        <v>17</v>
      </c>
      <c r="B22" t="s">
        <v>575</v>
      </c>
      <c r="C22" t="s">
        <v>576</v>
      </c>
      <c r="D22" t="s">
        <v>525</v>
      </c>
      <c r="E22" t="s">
        <v>335</v>
      </c>
      <c r="F22">
        <v>1489</v>
      </c>
      <c r="G22" s="11">
        <f t="shared" si="0"/>
        <v>0.74450000000000005</v>
      </c>
      <c r="H22">
        <f>IF(I22="","",_xlfn.RANK.EQ(I22,I$19:I$60))</f>
        <v>3</v>
      </c>
      <c r="I22" s="7">
        <v>570.5</v>
      </c>
    </row>
    <row r="23" spans="1:9" ht="15" customHeight="1" x14ac:dyDescent="0.25">
      <c r="A23" t="s">
        <v>18</v>
      </c>
      <c r="B23" t="s">
        <v>522</v>
      </c>
      <c r="C23" t="s">
        <v>577</v>
      </c>
      <c r="D23" t="s">
        <v>539</v>
      </c>
      <c r="E23" t="s">
        <v>334</v>
      </c>
      <c r="F23">
        <v>1482</v>
      </c>
      <c r="G23" s="11">
        <f t="shared" si="0"/>
        <v>0.74099999999999999</v>
      </c>
      <c r="H23" t="str">
        <f>IF(I23="","",_xlfn.RANK.EQ(I23,I$19:I$60))</f>
        <v/>
      </c>
      <c r="I23" s="7"/>
    </row>
    <row r="24" spans="1:9" x14ac:dyDescent="0.25">
      <c r="A24" t="s">
        <v>67</v>
      </c>
      <c r="B24" t="s">
        <v>578</v>
      </c>
      <c r="C24" t="s">
        <v>579</v>
      </c>
      <c r="D24" t="s">
        <v>580</v>
      </c>
      <c r="E24" t="s">
        <v>38</v>
      </c>
      <c r="F24">
        <v>1472</v>
      </c>
      <c r="G24" s="11">
        <f t="shared" si="0"/>
        <v>0.73599999999999999</v>
      </c>
      <c r="H24" t="str">
        <f>IF(I24="","",_xlfn.RANK.EQ(I24,I$19:I$60))</f>
        <v/>
      </c>
      <c r="I24" s="8"/>
    </row>
    <row r="25" spans="1:9" x14ac:dyDescent="0.25">
      <c r="A25" t="s">
        <v>71</v>
      </c>
      <c r="B25" t="s">
        <v>581</v>
      </c>
      <c r="C25" t="s">
        <v>582</v>
      </c>
      <c r="D25" t="s">
        <v>583</v>
      </c>
      <c r="E25" t="s">
        <v>412</v>
      </c>
      <c r="F25">
        <v>1301</v>
      </c>
      <c r="G25" s="11">
        <f t="shared" si="0"/>
        <v>0.65049999999999997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 t="s">
        <v>584</v>
      </c>
      <c r="C26" t="s">
        <v>585</v>
      </c>
      <c r="D26" t="s">
        <v>586</v>
      </c>
      <c r="E26" t="s">
        <v>38</v>
      </c>
      <c r="F26">
        <v>1031</v>
      </c>
      <c r="G26" s="11">
        <f t="shared" si="0"/>
        <v>0.51549999999999996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518</v>
      </c>
      <c r="C27" t="s">
        <v>587</v>
      </c>
      <c r="D27" t="s">
        <v>493</v>
      </c>
      <c r="E27" t="s">
        <v>588</v>
      </c>
      <c r="F27">
        <v>840</v>
      </c>
      <c r="G27" s="11">
        <f t="shared" si="0"/>
        <v>0.42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284</v>
      </c>
      <c r="C28" t="s">
        <v>589</v>
      </c>
      <c r="D28" t="s">
        <v>590</v>
      </c>
      <c r="E28" t="s">
        <v>264</v>
      </c>
      <c r="F28">
        <v>739</v>
      </c>
      <c r="G28" s="11">
        <f t="shared" si="0"/>
        <v>0.3695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179</v>
      </c>
      <c r="C29" t="s">
        <v>591</v>
      </c>
      <c r="D29" t="s">
        <v>592</v>
      </c>
      <c r="E29" t="s">
        <v>334</v>
      </c>
      <c r="F29">
        <v>597</v>
      </c>
      <c r="G29" s="11">
        <f t="shared" si="0"/>
        <v>0.29849999999999999</v>
      </c>
      <c r="H29" t="str">
        <f>IF(I29="","",_xlfn.RANK.EQ(I29,I$19:I$60))</f>
        <v/>
      </c>
      <c r="I29" s="8"/>
    </row>
    <row r="30" spans="1:9" x14ac:dyDescent="0.25">
      <c r="A30" t="s">
        <v>94</v>
      </c>
      <c r="B30" t="s">
        <v>593</v>
      </c>
      <c r="C30" t="s">
        <v>594</v>
      </c>
      <c r="D30" t="s">
        <v>583</v>
      </c>
      <c r="E30" t="s">
        <v>513</v>
      </c>
      <c r="F30">
        <v>494</v>
      </c>
      <c r="G30" s="11">
        <f t="shared" si="0"/>
        <v>0.247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595</v>
      </c>
      <c r="C31" t="s">
        <v>596</v>
      </c>
      <c r="D31" t="s">
        <v>583</v>
      </c>
      <c r="E31" t="s">
        <v>597</v>
      </c>
      <c r="F31">
        <v>473</v>
      </c>
      <c r="G31" s="11">
        <f t="shared" si="0"/>
        <v>0.23649999999999999</v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870.2</v>
      </c>
      <c r="C7">
        <f>IF(B7&lt;VLOOKUP($B$6,$A$2:$D$4,4),VLOOKUP($B$6,$A$2:$D$4,4),B7)</f>
        <v>870.2</v>
      </c>
    </row>
    <row r="8" spans="1:4" x14ac:dyDescent="0.25">
      <c r="A8" t="s">
        <v>1</v>
      </c>
      <c r="B8" s="3">
        <f>IF(ISNA(VLOOKUP(2,H$19:I$60,2,FALSE)),0,VLOOKUP(2,H$19:I$60,2,FALSE))</f>
        <v>844.6</v>
      </c>
      <c r="C8">
        <f>IF(B8&lt;VLOOKUP($B$6,$A$2:$D$4,4),VLOOKUP($B$6,$A$2:$D$4,4),B8)</f>
        <v>844.6</v>
      </c>
    </row>
    <row r="9" spans="1:4" x14ac:dyDescent="0.25">
      <c r="A9" t="s">
        <v>2</v>
      </c>
      <c r="B9" s="3">
        <f>IF(ISNA(VLOOKUP(3,H$19:I$60,2,FALSE)),0,VLOOKUP(3,H$19:I$60,2,FALSE))</f>
        <v>723.7</v>
      </c>
      <c r="C9">
        <f>IF(B9&lt;VLOOKUP($B$6,$A$2:$D$4,4),VLOOKUP($B$6,$A$2:$D$4,4),B9)</f>
        <v>723.7</v>
      </c>
    </row>
    <row r="10" spans="1:4" x14ac:dyDescent="0.25">
      <c r="A10" t="s">
        <v>3</v>
      </c>
      <c r="B10" s="3">
        <f>IF(ISNA(VLOOKUP(4,H$19:I$60,2,FALSE)),0,VLOOKUP(4,H$19:I$60,2,FALSE))</f>
        <v>702.6</v>
      </c>
      <c r="C10">
        <f>IF(B10&lt;VLOOKUP($B$6,$A$2:$D$4,4),VLOOKUP($B$6,$A$2:$D$4,4),B10)</f>
        <v>702.6</v>
      </c>
    </row>
    <row r="11" spans="1:4" x14ac:dyDescent="0.25">
      <c r="A11" t="s">
        <v>4</v>
      </c>
      <c r="B11" s="3">
        <f>IF(ISNA(VLOOKUP(5,H$19:I$60,2,FALSE)),0,VLOOKUP(5,H$19:I$60,2,FALSE))</f>
        <v>638.79999999999995</v>
      </c>
      <c r="C11">
        <f>IF(B11&lt;VLOOKUP($B$6,$A$2:$D$4,4),VLOOKUP($B$6,$A$2:$D$4,4),B11)</f>
        <v>638.79999999999995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867.99</v>
      </c>
    </row>
    <row r="16" spans="1:4" x14ac:dyDescent="0.25">
      <c r="A16" s="2" t="s">
        <v>14</v>
      </c>
      <c r="B16" s="2">
        <f>IF(B15&lt;B14,B14,IF(B15&gt;B13,B13,B15))</f>
        <v>867.99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>
        <v>74</v>
      </c>
      <c r="C19" t="s">
        <v>95</v>
      </c>
      <c r="D19" t="s">
        <v>70</v>
      </c>
      <c r="E19" t="s">
        <v>84</v>
      </c>
      <c r="F19">
        <v>1947</v>
      </c>
      <c r="G19" s="11">
        <f>IF(F19="","",F19/F$19)</f>
        <v>1</v>
      </c>
      <c r="H19">
        <f>IF(I19="","",_xlfn.RANK.EQ(I19,I$19:I$60))</f>
        <v>2</v>
      </c>
      <c r="I19" s="10">
        <v>844.6</v>
      </c>
    </row>
    <row r="20" spans="1:9" x14ac:dyDescent="0.25">
      <c r="A20" t="s">
        <v>15</v>
      </c>
      <c r="B20" t="s">
        <v>433</v>
      </c>
      <c r="C20" t="s">
        <v>598</v>
      </c>
      <c r="D20" t="s">
        <v>512</v>
      </c>
      <c r="E20" t="s">
        <v>89</v>
      </c>
      <c r="F20">
        <v>1830</v>
      </c>
      <c r="G20" s="11">
        <f t="shared" ref="G20:G60" si="0">IF(F20="","",F20/F$19)</f>
        <v>0.93990755007704163</v>
      </c>
      <c r="H20">
        <f>IF(I20="","",_xlfn.RANK.EQ(I20,I$19:I$60))</f>
        <v>4</v>
      </c>
      <c r="I20" s="7">
        <v>702.6</v>
      </c>
    </row>
    <row r="21" spans="1:9" ht="15" customHeight="1" x14ac:dyDescent="0.25">
      <c r="A21" t="s">
        <v>16</v>
      </c>
      <c r="B21" t="s">
        <v>380</v>
      </c>
      <c r="C21" t="s">
        <v>599</v>
      </c>
      <c r="D21" t="s">
        <v>88</v>
      </c>
      <c r="E21" t="s">
        <v>89</v>
      </c>
      <c r="F21">
        <v>1658</v>
      </c>
      <c r="G21" s="11">
        <f t="shared" si="0"/>
        <v>0.85156651258346172</v>
      </c>
      <c r="H21" t="str">
        <f>IF(I21="","",_xlfn.RANK.EQ(I21,I$19:I$60))</f>
        <v/>
      </c>
      <c r="I21" s="7"/>
    </row>
    <row r="22" spans="1:9" ht="15" customHeight="1" x14ac:dyDescent="0.25">
      <c r="A22" t="s">
        <v>17</v>
      </c>
      <c r="B22" t="s">
        <v>63</v>
      </c>
      <c r="C22" t="s">
        <v>64</v>
      </c>
      <c r="D22" t="s">
        <v>586</v>
      </c>
      <c r="E22" t="s">
        <v>66</v>
      </c>
      <c r="F22">
        <v>1582</v>
      </c>
      <c r="G22" s="11">
        <f t="shared" si="0"/>
        <v>0.81253210066769388</v>
      </c>
      <c r="H22">
        <f>IF(I22="","",_xlfn.RANK.EQ(I22,I$19:I$60))</f>
        <v>3</v>
      </c>
      <c r="I22" s="7">
        <v>723.7</v>
      </c>
    </row>
    <row r="23" spans="1:9" ht="15" customHeight="1" x14ac:dyDescent="0.25">
      <c r="A23" t="s">
        <v>18</v>
      </c>
      <c r="B23" t="s">
        <v>48</v>
      </c>
      <c r="C23" t="s">
        <v>82</v>
      </c>
      <c r="D23" t="s">
        <v>83</v>
      </c>
      <c r="E23" t="s">
        <v>51</v>
      </c>
      <c r="F23">
        <v>1579</v>
      </c>
      <c r="G23" s="11">
        <f t="shared" si="0"/>
        <v>0.81099126861838722</v>
      </c>
      <c r="H23">
        <f>IF(I23="","",_xlfn.RANK.EQ(I23,I$19:I$60))</f>
        <v>5</v>
      </c>
      <c r="I23" s="7">
        <v>638.79999999999995</v>
      </c>
    </row>
    <row r="24" spans="1:9" x14ac:dyDescent="0.25">
      <c r="A24" t="s">
        <v>67</v>
      </c>
      <c r="B24" t="s">
        <v>600</v>
      </c>
      <c r="C24" t="s">
        <v>601</v>
      </c>
      <c r="D24" t="s">
        <v>602</v>
      </c>
      <c r="E24" t="s">
        <v>59</v>
      </c>
      <c r="F24">
        <v>1566</v>
      </c>
      <c r="G24" s="11">
        <f t="shared" si="0"/>
        <v>0.8043143297380585</v>
      </c>
      <c r="H24">
        <f>IF(I24="","",_xlfn.RANK.EQ(I24,I$19:I$60))</f>
        <v>6</v>
      </c>
      <c r="I24" s="8">
        <v>117.1</v>
      </c>
    </row>
    <row r="25" spans="1:9" x14ac:dyDescent="0.25">
      <c r="A25" t="s">
        <v>71</v>
      </c>
      <c r="B25" t="s">
        <v>68</v>
      </c>
      <c r="C25" t="s">
        <v>69</v>
      </c>
      <c r="D25" t="s">
        <v>70</v>
      </c>
      <c r="E25" t="s">
        <v>66</v>
      </c>
      <c r="F25">
        <v>1490</v>
      </c>
      <c r="G25" s="11">
        <f t="shared" si="0"/>
        <v>0.76527991782229066</v>
      </c>
      <c r="H25">
        <f>IF(I25="","",_xlfn.RANK.EQ(I25,I$19:I$60))</f>
        <v>1</v>
      </c>
      <c r="I25" s="8">
        <v>870.2</v>
      </c>
    </row>
    <row r="26" spans="1:9" x14ac:dyDescent="0.25">
      <c r="A26" t="s">
        <v>75</v>
      </c>
      <c r="B26" t="s">
        <v>307</v>
      </c>
      <c r="C26" t="s">
        <v>603</v>
      </c>
      <c r="D26" t="s">
        <v>565</v>
      </c>
      <c r="E26" t="s">
        <v>348</v>
      </c>
      <c r="F26">
        <v>1449</v>
      </c>
      <c r="G26" s="11">
        <f t="shared" si="0"/>
        <v>0.74422187981510013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246</v>
      </c>
      <c r="C27" t="s">
        <v>604</v>
      </c>
      <c r="D27" t="s">
        <v>482</v>
      </c>
      <c r="E27" t="s">
        <v>59</v>
      </c>
      <c r="F27">
        <v>1428</v>
      </c>
      <c r="G27" s="11">
        <f t="shared" si="0"/>
        <v>0.73343605546995383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81</v>
      </c>
      <c r="C28" t="s">
        <v>605</v>
      </c>
      <c r="D28" t="s">
        <v>606</v>
      </c>
      <c r="E28" t="s">
        <v>84</v>
      </c>
      <c r="F28">
        <v>974</v>
      </c>
      <c r="G28" s="11">
        <f t="shared" si="0"/>
        <v>0.50025680534155115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340</v>
      </c>
      <c r="C29" t="s">
        <v>607</v>
      </c>
      <c r="D29" t="s">
        <v>539</v>
      </c>
      <c r="E29" t="s">
        <v>51</v>
      </c>
      <c r="F29">
        <v>789</v>
      </c>
      <c r="G29" s="11">
        <f t="shared" si="0"/>
        <v>0.40523882896764252</v>
      </c>
      <c r="H29" t="str">
        <f>IF(I29="","",_xlfn.RANK.EQ(I29,I$19:I$60))</f>
        <v/>
      </c>
      <c r="I29" s="8"/>
    </row>
    <row r="30" spans="1:9" x14ac:dyDescent="0.25">
      <c r="A30" t="s">
        <v>94</v>
      </c>
      <c r="B30" t="s">
        <v>608</v>
      </c>
      <c r="C30" t="s">
        <v>609</v>
      </c>
      <c r="D30" t="s">
        <v>504</v>
      </c>
      <c r="E30" t="s">
        <v>348</v>
      </c>
      <c r="F30">
        <v>379</v>
      </c>
      <c r="G30" s="11">
        <f t="shared" si="0"/>
        <v>0.19465844889573702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341</v>
      </c>
      <c r="C31" t="s">
        <v>610</v>
      </c>
      <c r="D31" t="s">
        <v>565</v>
      </c>
      <c r="E31" t="s">
        <v>611</v>
      </c>
      <c r="F31">
        <v>341</v>
      </c>
      <c r="G31" s="11">
        <f t="shared" si="0"/>
        <v>0.1751412429378531</v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628.29999999999995</v>
      </c>
      <c r="C7">
        <f>IF(B7&lt;VLOOKUP($B$6,$A$2:$D$4,4),VLOOKUP($B$6,$A$2:$D$4,4),B7)</f>
        <v>628.29999999999995</v>
      </c>
    </row>
    <row r="8" spans="1:4" x14ac:dyDescent="0.25">
      <c r="A8" t="s">
        <v>1</v>
      </c>
      <c r="B8" s="3">
        <f>IF(ISNA(VLOOKUP(2,H$19:I$60,2,FALSE)),0,VLOOKUP(2,H$19:I$60,2,FALSE))</f>
        <v>565.29999999999995</v>
      </c>
      <c r="C8">
        <f>IF(B8&lt;VLOOKUP($B$6,$A$2:$D$4,4),VLOOKUP($B$6,$A$2:$D$4,4),B8)</f>
        <v>620</v>
      </c>
    </row>
    <row r="9" spans="1:4" x14ac:dyDescent="0.25">
      <c r="A9" t="s">
        <v>2</v>
      </c>
      <c r="B9" s="3">
        <f>IF(ISNA(VLOOKUP(3,H$19:I$60,2,FALSE)),0,VLOOKUP(3,H$19:I$60,2,FALSE))</f>
        <v>397.6</v>
      </c>
      <c r="C9">
        <f>IF(B9&lt;VLOOKUP($B$6,$A$2:$D$4,4),VLOOKUP($B$6,$A$2:$D$4,4),B9)</f>
        <v>620</v>
      </c>
    </row>
    <row r="10" spans="1:4" x14ac:dyDescent="0.25">
      <c r="A10" t="s">
        <v>3</v>
      </c>
      <c r="B10" s="3">
        <f>IF(ISNA(VLOOKUP(4,H$19:I$60,2,FALSE)),0,VLOOKUP(4,H$19:I$60,2,FALSE))</f>
        <v>0</v>
      </c>
      <c r="C10">
        <f>IF(B10&lt;VLOOKUP($B$6,$A$2:$D$4,4),VLOOKUP($B$6,$A$2:$D$4,4),B10)</f>
        <v>620</v>
      </c>
    </row>
    <row r="11" spans="1:4" x14ac:dyDescent="0.25">
      <c r="A11" t="s">
        <v>4</v>
      </c>
      <c r="B11" s="3">
        <f>IF(ISNA(VLOOKUP(5,H$19:I$60,2,FALSE)),0,VLOOKUP(5,H$19:I$60,2,FALSE))</f>
        <v>0</v>
      </c>
      <c r="C11">
        <f>IF(B11&lt;VLOOKUP($B$6,$A$2:$D$4,4),VLOOKUP($B$6,$A$2:$D$4,4),B11)</f>
        <v>620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800.83</v>
      </c>
    </row>
    <row r="16" spans="1:4" x14ac:dyDescent="0.25">
      <c r="A16" s="2" t="s">
        <v>14</v>
      </c>
      <c r="B16" s="2">
        <f>IF(B15&lt;B14,B14,IF(B15&gt;B13,B13,B15))</f>
        <v>800.83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612</v>
      </c>
      <c r="C19" t="s">
        <v>613</v>
      </c>
      <c r="D19" t="s">
        <v>614</v>
      </c>
      <c r="E19" t="s">
        <v>59</v>
      </c>
      <c r="F19">
        <v>4137</v>
      </c>
      <c r="G19" s="11">
        <f>IF(F19="","",F19/F$19)</f>
        <v>1</v>
      </c>
      <c r="H19" t="str">
        <f>IF(I19="","",_xlfn.RANK.EQ(I19,I$19:I$60))</f>
        <v/>
      </c>
      <c r="I19" s="10"/>
    </row>
    <row r="20" spans="1:9" x14ac:dyDescent="0.25">
      <c r="A20" t="s">
        <v>15</v>
      </c>
      <c r="B20" t="s">
        <v>615</v>
      </c>
      <c r="C20" t="s">
        <v>605</v>
      </c>
      <c r="D20" t="s">
        <v>580</v>
      </c>
      <c r="E20" t="s">
        <v>59</v>
      </c>
      <c r="F20">
        <v>3601</v>
      </c>
      <c r="G20" s="11">
        <f t="shared" ref="G20:G60" si="0">IF(F20="","",F20/F$19)</f>
        <v>0.87043751510756584</v>
      </c>
      <c r="H20">
        <f>IF(I20="","",_xlfn.RANK.EQ(I20,I$19:I$60))</f>
        <v>2</v>
      </c>
      <c r="I20" s="7">
        <v>565.29999999999995</v>
      </c>
    </row>
    <row r="21" spans="1:9" ht="15" customHeight="1" x14ac:dyDescent="0.25">
      <c r="A21" t="s">
        <v>16</v>
      </c>
      <c r="B21" t="s">
        <v>222</v>
      </c>
      <c r="C21" t="s">
        <v>616</v>
      </c>
      <c r="D21" t="s">
        <v>83</v>
      </c>
      <c r="E21" t="s">
        <v>343</v>
      </c>
      <c r="F21">
        <v>3482</v>
      </c>
      <c r="G21" s="11">
        <f t="shared" si="0"/>
        <v>0.84167270969301422</v>
      </c>
      <c r="H21">
        <f>IF(I21="","",_xlfn.RANK.EQ(I21,I$19:I$60))</f>
        <v>1</v>
      </c>
      <c r="I21" s="7">
        <v>628.29999999999995</v>
      </c>
    </row>
    <row r="22" spans="1:9" ht="15" customHeight="1" x14ac:dyDescent="0.25">
      <c r="A22" t="s">
        <v>17</v>
      </c>
      <c r="B22" t="s">
        <v>617</v>
      </c>
      <c r="C22" t="s">
        <v>618</v>
      </c>
      <c r="D22" t="s">
        <v>619</v>
      </c>
      <c r="E22" t="s">
        <v>348</v>
      </c>
      <c r="F22">
        <v>3442</v>
      </c>
      <c r="G22" s="11">
        <f t="shared" si="0"/>
        <v>0.83200386753686251</v>
      </c>
      <c r="H22" t="str">
        <f>IF(I22="","",_xlfn.RANK.EQ(I22,I$19:I$60))</f>
        <v/>
      </c>
      <c r="I22" s="7"/>
    </row>
    <row r="23" spans="1:9" ht="15" customHeight="1" x14ac:dyDescent="0.25">
      <c r="A23" t="s">
        <v>18</v>
      </c>
      <c r="B23" t="s">
        <v>620</v>
      </c>
      <c r="C23" t="s">
        <v>621</v>
      </c>
      <c r="D23" t="s">
        <v>78</v>
      </c>
      <c r="E23" t="s">
        <v>348</v>
      </c>
      <c r="F23">
        <v>3204</v>
      </c>
      <c r="G23" s="11">
        <f t="shared" si="0"/>
        <v>0.77447425670775927</v>
      </c>
      <c r="H23">
        <f>IF(I23="","",_xlfn.RANK.EQ(I23,I$19:I$60))</f>
        <v>3</v>
      </c>
      <c r="I23" s="7">
        <v>397.6</v>
      </c>
    </row>
    <row r="24" spans="1:9" x14ac:dyDescent="0.25">
      <c r="A24" t="s">
        <v>67</v>
      </c>
      <c r="B24" t="s">
        <v>376</v>
      </c>
      <c r="C24" t="s">
        <v>622</v>
      </c>
      <c r="D24" t="s">
        <v>50</v>
      </c>
      <c r="E24" t="s">
        <v>125</v>
      </c>
      <c r="F24">
        <v>3098</v>
      </c>
      <c r="G24" s="11">
        <f t="shared" si="0"/>
        <v>0.74885182499395697</v>
      </c>
      <c r="H24" t="str">
        <f>IF(I24="","",_xlfn.RANK.EQ(I24,I$19:I$60))</f>
        <v/>
      </c>
      <c r="I24" s="8"/>
    </row>
    <row r="25" spans="1:9" x14ac:dyDescent="0.25">
      <c r="A25" t="s">
        <v>71</v>
      </c>
      <c r="B25" t="s">
        <v>101</v>
      </c>
      <c r="C25" t="s">
        <v>623</v>
      </c>
      <c r="D25" t="s">
        <v>103</v>
      </c>
      <c r="E25" t="s">
        <v>59</v>
      </c>
      <c r="F25">
        <v>2851</v>
      </c>
      <c r="G25" s="11">
        <f t="shared" si="0"/>
        <v>0.6891467246797196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 t="s">
        <v>624</v>
      </c>
      <c r="C26" t="s">
        <v>625</v>
      </c>
      <c r="D26" t="s">
        <v>78</v>
      </c>
      <c r="E26" t="s">
        <v>626</v>
      </c>
      <c r="F26">
        <v>2234</v>
      </c>
      <c r="G26" s="11">
        <f t="shared" si="0"/>
        <v>0.54000483442107805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627</v>
      </c>
      <c r="C27" t="s">
        <v>628</v>
      </c>
      <c r="D27" t="s">
        <v>629</v>
      </c>
      <c r="E27" t="s">
        <v>389</v>
      </c>
      <c r="F27">
        <v>1478</v>
      </c>
      <c r="G27" s="11">
        <f t="shared" si="0"/>
        <v>0.35726371766980902</v>
      </c>
      <c r="H27" t="str">
        <f>IF(I27="","",_xlfn.RANK.EQ(I27,I$19:I$60))</f>
        <v/>
      </c>
      <c r="I27" s="8"/>
    </row>
    <row r="28" spans="1:9" x14ac:dyDescent="0.25">
      <c r="G28" s="11" t="str">
        <f t="shared" si="0"/>
        <v/>
      </c>
      <c r="H28" t="str">
        <f>IF(I28="","",_xlfn.RANK.EQ(I28,I$19:I$60))</f>
        <v/>
      </c>
      <c r="I28" s="8"/>
    </row>
    <row r="29" spans="1:9" x14ac:dyDescent="0.25">
      <c r="G29" s="11" t="str">
        <f t="shared" si="0"/>
        <v/>
      </c>
      <c r="H29" t="str">
        <f>IF(I29="","",_xlfn.RANK.EQ(I29,I$19:I$60))</f>
        <v/>
      </c>
      <c r="I29" s="8"/>
    </row>
    <row r="30" spans="1:9" x14ac:dyDescent="0.25">
      <c r="G30" s="11" t="str">
        <f t="shared" si="0"/>
        <v/>
      </c>
      <c r="H30" t="str">
        <f>IF(I30="","",_xlfn.RANK.EQ(I30,I$19:I$60))</f>
        <v/>
      </c>
      <c r="I30" s="8"/>
    </row>
    <row r="31" spans="1:9" x14ac:dyDescent="0.25">
      <c r="G31" s="11" t="str">
        <f t="shared" si="0"/>
        <v/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A19" sqref="A19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736.3</v>
      </c>
      <c r="C7">
        <f>IF(B7&lt;VLOOKUP($B$6,$A$2:$D$4,4),VLOOKUP($B$6,$A$2:$D$4,4),B7)</f>
        <v>736.3</v>
      </c>
    </row>
    <row r="8" spans="1:4" x14ac:dyDescent="0.25">
      <c r="A8" t="s">
        <v>1</v>
      </c>
      <c r="B8" s="3">
        <f>IF(ISNA(VLOOKUP(2,H$19:I$60,2,FALSE)),0,VLOOKUP(2,H$19:I$60,2,FALSE))</f>
        <v>694.7</v>
      </c>
      <c r="C8">
        <f>IF(B8&lt;VLOOKUP($B$6,$A$2:$D$4,4),VLOOKUP($B$6,$A$2:$D$4,4),B8)</f>
        <v>694.7</v>
      </c>
    </row>
    <row r="9" spans="1:4" x14ac:dyDescent="0.25">
      <c r="A9" t="s">
        <v>2</v>
      </c>
      <c r="B9" s="3">
        <f>IF(ISNA(VLOOKUP(3,H$19:I$60,2,FALSE)),0,VLOOKUP(3,H$19:I$60,2,FALSE))</f>
        <v>0</v>
      </c>
      <c r="C9">
        <f>IF(B9&lt;VLOOKUP($B$6,$A$2:$D$4,4),VLOOKUP($B$6,$A$2:$D$4,4),B9)</f>
        <v>620</v>
      </c>
    </row>
    <row r="10" spans="1:4" x14ac:dyDescent="0.25">
      <c r="A10" t="s">
        <v>3</v>
      </c>
      <c r="B10" s="3">
        <f>IF(ISNA(VLOOKUP(4,H$19:I$60,2,FALSE)),0,VLOOKUP(4,H$19:I$60,2,FALSE))</f>
        <v>0</v>
      </c>
      <c r="C10">
        <f>IF(B10&lt;VLOOKUP($B$6,$A$2:$D$4,4),VLOOKUP($B$6,$A$2:$D$4,4),B10)</f>
        <v>620</v>
      </c>
    </row>
    <row r="11" spans="1:4" x14ac:dyDescent="0.25">
      <c r="A11" t="s">
        <v>4</v>
      </c>
      <c r="B11" s="3">
        <f>IF(ISNA(VLOOKUP(5,H$19:I$60,2,FALSE)),0,VLOOKUP(5,H$19:I$60,2,FALSE))</f>
        <v>0</v>
      </c>
      <c r="C11">
        <f>IF(B11&lt;VLOOKUP($B$6,$A$2:$D$4,4),VLOOKUP($B$6,$A$2:$D$4,4),B11)</f>
        <v>620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819.1</v>
      </c>
    </row>
    <row r="16" spans="1:4" x14ac:dyDescent="0.25">
      <c r="A16" s="2" t="s">
        <v>14</v>
      </c>
      <c r="B16" s="2">
        <f>IF(B15&lt;B14,B14,IF(B15&gt;B13,B13,B15))</f>
        <v>819.1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558</v>
      </c>
      <c r="C19" t="s">
        <v>538</v>
      </c>
      <c r="D19" t="s">
        <v>58</v>
      </c>
      <c r="E19" t="s">
        <v>537</v>
      </c>
      <c r="F19">
        <v>3937</v>
      </c>
      <c r="G19" s="11">
        <f>IF(F19="","",F19/F$19)</f>
        <v>1</v>
      </c>
      <c r="H19">
        <f>IF(I19="","",_xlfn.RANK.EQ(I19,I$19:I$60))</f>
        <v>1</v>
      </c>
      <c r="I19" s="10">
        <v>736.3</v>
      </c>
    </row>
    <row r="20" spans="1:9" x14ac:dyDescent="0.25">
      <c r="A20" t="s">
        <v>15</v>
      </c>
      <c r="B20" t="s">
        <v>630</v>
      </c>
      <c r="C20" t="s">
        <v>102</v>
      </c>
      <c r="D20" t="s">
        <v>103</v>
      </c>
      <c r="E20" t="s">
        <v>266</v>
      </c>
      <c r="F20">
        <v>3769</v>
      </c>
      <c r="G20" s="11">
        <f t="shared" ref="G20:G60" si="0">IF(F20="","",F20/F$19)</f>
        <v>0.95732791465582934</v>
      </c>
      <c r="H20" t="str">
        <f>IF(I20="","",_xlfn.RANK.EQ(I20,I$19:I$60))</f>
        <v/>
      </c>
      <c r="I20" s="7"/>
    </row>
    <row r="21" spans="1:9" ht="15" customHeight="1" x14ac:dyDescent="0.25">
      <c r="A21" t="s">
        <v>16</v>
      </c>
      <c r="B21" t="s">
        <v>631</v>
      </c>
      <c r="C21" t="s">
        <v>632</v>
      </c>
      <c r="D21" t="s">
        <v>83</v>
      </c>
      <c r="E21" t="s">
        <v>334</v>
      </c>
      <c r="F21">
        <v>3649</v>
      </c>
      <c r="G21" s="11">
        <f t="shared" si="0"/>
        <v>0.92684785369570744</v>
      </c>
      <c r="H21" t="str">
        <f>IF(I21="","",_xlfn.RANK.EQ(I21,I$19:I$60))</f>
        <v/>
      </c>
      <c r="I21" s="7"/>
    </row>
    <row r="22" spans="1:9" ht="15" customHeight="1" x14ac:dyDescent="0.25">
      <c r="A22" t="s">
        <v>17</v>
      </c>
      <c r="B22" t="s">
        <v>571</v>
      </c>
      <c r="C22" t="s">
        <v>572</v>
      </c>
      <c r="D22" t="s">
        <v>103</v>
      </c>
      <c r="E22" t="s">
        <v>574</v>
      </c>
      <c r="F22">
        <v>3418</v>
      </c>
      <c r="G22" s="11">
        <f t="shared" si="0"/>
        <v>0.86817373634747275</v>
      </c>
      <c r="H22" t="str">
        <f>IF(I22="","",_xlfn.RANK.EQ(I22,I$19:I$60))</f>
        <v/>
      </c>
      <c r="I22" s="7"/>
    </row>
    <row r="23" spans="1:9" ht="15" customHeight="1" x14ac:dyDescent="0.25">
      <c r="A23" t="s">
        <v>18</v>
      </c>
      <c r="B23" t="s">
        <v>633</v>
      </c>
      <c r="C23" t="s">
        <v>634</v>
      </c>
      <c r="D23" t="s">
        <v>635</v>
      </c>
      <c r="E23" t="s">
        <v>554</v>
      </c>
      <c r="F23">
        <v>3317</v>
      </c>
      <c r="G23" s="11">
        <f t="shared" si="0"/>
        <v>0.84251968503937003</v>
      </c>
      <c r="H23" t="str">
        <f>IF(I23="","",_xlfn.RANK.EQ(I23,I$19:I$60))</f>
        <v/>
      </c>
      <c r="I23" s="7"/>
    </row>
    <row r="24" spans="1:9" x14ac:dyDescent="0.25">
      <c r="A24" t="s">
        <v>67</v>
      </c>
      <c r="B24" t="s">
        <v>133</v>
      </c>
      <c r="C24" t="s">
        <v>636</v>
      </c>
      <c r="D24" t="s">
        <v>637</v>
      </c>
      <c r="E24" t="s">
        <v>638</v>
      </c>
      <c r="F24">
        <v>3249</v>
      </c>
      <c r="G24" s="11">
        <f t="shared" si="0"/>
        <v>0.82524765049530102</v>
      </c>
      <c r="H24">
        <f>IF(I24="","",_xlfn.RANK.EQ(I24,I$19:I$60))</f>
        <v>2</v>
      </c>
      <c r="I24" s="8">
        <v>694.7</v>
      </c>
    </row>
    <row r="25" spans="1:9" x14ac:dyDescent="0.25">
      <c r="A25" t="s">
        <v>71</v>
      </c>
      <c r="B25" t="s">
        <v>639</v>
      </c>
      <c r="C25" t="s">
        <v>640</v>
      </c>
      <c r="D25" t="s">
        <v>83</v>
      </c>
      <c r="E25" t="s">
        <v>383</v>
      </c>
      <c r="F25">
        <v>3206</v>
      </c>
      <c r="G25" s="11">
        <f t="shared" si="0"/>
        <v>0.81432562865125735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 t="s">
        <v>641</v>
      </c>
      <c r="C26" t="s">
        <v>642</v>
      </c>
      <c r="D26" t="s">
        <v>491</v>
      </c>
      <c r="E26" t="s">
        <v>383</v>
      </c>
      <c r="F26">
        <v>3110</v>
      </c>
      <c r="G26" s="11">
        <f t="shared" si="0"/>
        <v>0.78994157988315972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566</v>
      </c>
      <c r="C27" t="s">
        <v>643</v>
      </c>
      <c r="D27" t="s">
        <v>644</v>
      </c>
      <c r="E27" t="s">
        <v>382</v>
      </c>
      <c r="F27">
        <v>2641</v>
      </c>
      <c r="G27" s="11">
        <f t="shared" si="0"/>
        <v>0.67081534163068324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645</v>
      </c>
      <c r="C28" t="s">
        <v>646</v>
      </c>
      <c r="D28" t="s">
        <v>619</v>
      </c>
      <c r="E28" t="s">
        <v>382</v>
      </c>
      <c r="F28">
        <v>2589</v>
      </c>
      <c r="G28" s="11">
        <f t="shared" si="0"/>
        <v>0.65760731521463045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647</v>
      </c>
      <c r="C29" t="s">
        <v>648</v>
      </c>
      <c r="D29" t="s">
        <v>58</v>
      </c>
      <c r="E29" t="s">
        <v>440</v>
      </c>
      <c r="F29">
        <v>23</v>
      </c>
      <c r="G29" s="11">
        <f t="shared" si="0"/>
        <v>5.8420116840233677E-3</v>
      </c>
      <c r="H29" t="str">
        <f>IF(I29="","",_xlfn.RANK.EQ(I29,I$19:I$60))</f>
        <v/>
      </c>
      <c r="I29" s="8"/>
    </row>
    <row r="30" spans="1:9" x14ac:dyDescent="0.25">
      <c r="G30" s="11" t="str">
        <f t="shared" si="0"/>
        <v/>
      </c>
      <c r="H30" t="str">
        <f>IF(I30="","",_xlfn.RANK.EQ(I30,I$19:I$60))</f>
        <v/>
      </c>
      <c r="I30" s="8"/>
    </row>
    <row r="31" spans="1:9" x14ac:dyDescent="0.25">
      <c r="G31" s="11" t="str">
        <f t="shared" si="0"/>
        <v/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930.8</v>
      </c>
      <c r="C7">
        <f>IF(B7&lt;VLOOKUP($B$6,$A$2:$D$4,4),VLOOKUP($B$6,$A$2:$D$4,4),B7)</f>
        <v>930.8</v>
      </c>
    </row>
    <row r="8" spans="1:4" x14ac:dyDescent="0.25">
      <c r="A8" t="s">
        <v>1</v>
      </c>
      <c r="B8" s="3">
        <f>IF(ISNA(VLOOKUP(2,H$19:I$60,2,FALSE)),0,VLOOKUP(2,H$19:I$60,2,FALSE))</f>
        <v>847.9</v>
      </c>
      <c r="C8">
        <f>IF(B8&lt;VLOOKUP($B$6,$A$2:$D$4,4),VLOOKUP($B$6,$A$2:$D$4,4),B8)</f>
        <v>847.9</v>
      </c>
    </row>
    <row r="9" spans="1:4" x14ac:dyDescent="0.25">
      <c r="A9" t="s">
        <v>2</v>
      </c>
      <c r="B9" s="3">
        <f>IF(ISNA(VLOOKUP(3,H$19:I$60,2,FALSE)),0,VLOOKUP(3,H$19:I$60,2,FALSE))</f>
        <v>803.4</v>
      </c>
      <c r="C9">
        <f>IF(B9&lt;VLOOKUP($B$6,$A$2:$D$4,4),VLOOKUP($B$6,$A$2:$D$4,4),B9)</f>
        <v>803.4</v>
      </c>
    </row>
    <row r="10" spans="1:4" x14ac:dyDescent="0.25">
      <c r="A10" t="s">
        <v>3</v>
      </c>
      <c r="B10" s="3">
        <f>IF(ISNA(VLOOKUP(4,H$19:I$60,2,FALSE)),0,VLOOKUP(4,H$19:I$60,2,FALSE))</f>
        <v>789.2</v>
      </c>
      <c r="C10">
        <f>IF(B10&lt;VLOOKUP($B$6,$A$2:$D$4,4),VLOOKUP($B$6,$A$2:$D$4,4),B10)</f>
        <v>789.2</v>
      </c>
    </row>
    <row r="11" spans="1:4" x14ac:dyDescent="0.25">
      <c r="A11" t="s">
        <v>4</v>
      </c>
      <c r="B11" s="3">
        <f>IF(ISNA(VLOOKUP(5,H$19:I$60,2,FALSE)),0,VLOOKUP(5,H$19:I$60,2,FALSE))</f>
        <v>781.3</v>
      </c>
      <c r="C11">
        <f>IF(B11&lt;VLOOKUP($B$6,$A$2:$D$4,4),VLOOKUP($B$6,$A$2:$D$4,4),B11)</f>
        <v>781.3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905.2600000000001</v>
      </c>
    </row>
    <row r="16" spans="1:4" x14ac:dyDescent="0.25">
      <c r="A16" s="2" t="s">
        <v>14</v>
      </c>
      <c r="B16" s="2">
        <f>IF(B15&lt;B14,B14,IF(B15&gt;B13,B13,B15))</f>
        <v>905.2600000000001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206</v>
      </c>
      <c r="C19" t="s">
        <v>207</v>
      </c>
      <c r="D19" t="s">
        <v>144</v>
      </c>
      <c r="E19" t="s">
        <v>208</v>
      </c>
      <c r="F19">
        <v>6338</v>
      </c>
      <c r="G19" s="11">
        <f>IF(F19="","",F19/F$19)</f>
        <v>1</v>
      </c>
      <c r="H19">
        <f>IF(I19="","",_xlfn.RANK.EQ(I19,I$19:I$60))</f>
        <v>2</v>
      </c>
      <c r="I19" s="10">
        <v>847.9</v>
      </c>
    </row>
    <row r="20" spans="1:9" x14ac:dyDescent="0.25">
      <c r="A20" t="s">
        <v>15</v>
      </c>
      <c r="B20" t="s">
        <v>209</v>
      </c>
      <c r="C20" t="s">
        <v>210</v>
      </c>
      <c r="D20" t="s">
        <v>211</v>
      </c>
      <c r="E20" t="s">
        <v>212</v>
      </c>
      <c r="F20">
        <v>6230</v>
      </c>
      <c r="G20" s="11">
        <f t="shared" ref="G20:G60" si="0">IF(F20="","",F20/F$19)</f>
        <v>0.98295992426633005</v>
      </c>
      <c r="H20">
        <f>IF(I20="","",_xlfn.RANK.EQ(I20,I$19:I$60))</f>
        <v>1</v>
      </c>
      <c r="I20" s="7">
        <v>930.8</v>
      </c>
    </row>
    <row r="21" spans="1:9" ht="15" customHeight="1" x14ac:dyDescent="0.25">
      <c r="A21" t="s">
        <v>16</v>
      </c>
      <c r="B21">
        <v>55</v>
      </c>
      <c r="C21" t="s">
        <v>213</v>
      </c>
      <c r="D21" t="s">
        <v>141</v>
      </c>
      <c r="E21" t="s">
        <v>200</v>
      </c>
      <c r="F21">
        <v>6197</v>
      </c>
      <c r="G21" s="11">
        <f t="shared" si="0"/>
        <v>0.97775323445881979</v>
      </c>
      <c r="H21">
        <f>IF(I21="","",_xlfn.RANK.EQ(I21,I$19:I$60))</f>
        <v>5</v>
      </c>
      <c r="I21" s="7">
        <v>781.3</v>
      </c>
    </row>
    <row r="22" spans="1:9" ht="15" customHeight="1" x14ac:dyDescent="0.25">
      <c r="A22" t="s">
        <v>17</v>
      </c>
      <c r="B22" t="s">
        <v>214</v>
      </c>
      <c r="C22" t="s">
        <v>215</v>
      </c>
      <c r="D22" t="s">
        <v>216</v>
      </c>
      <c r="E22" t="s">
        <v>217</v>
      </c>
      <c r="F22">
        <v>6139</v>
      </c>
      <c r="G22" s="11">
        <f t="shared" si="0"/>
        <v>0.96860208267592296</v>
      </c>
      <c r="H22">
        <f>IF(I22="","",_xlfn.RANK.EQ(I22,I$19:I$60))</f>
        <v>4</v>
      </c>
      <c r="I22" s="7">
        <v>789.2</v>
      </c>
    </row>
    <row r="23" spans="1:9" ht="15" customHeight="1" x14ac:dyDescent="0.25">
      <c r="A23" t="s">
        <v>18</v>
      </c>
      <c r="B23" t="s">
        <v>218</v>
      </c>
      <c r="C23" t="s">
        <v>219</v>
      </c>
      <c r="D23" t="s">
        <v>220</v>
      </c>
      <c r="E23" t="s">
        <v>200</v>
      </c>
      <c r="F23">
        <v>6099</v>
      </c>
      <c r="G23" s="11">
        <f t="shared" si="0"/>
        <v>0.96229094351530453</v>
      </c>
      <c r="H23">
        <f>IF(I23="","",_xlfn.RANK.EQ(I23,I$19:I$60))</f>
        <v>9</v>
      </c>
      <c r="I23" s="7">
        <v>603.1</v>
      </c>
    </row>
    <row r="24" spans="1:9" x14ac:dyDescent="0.25">
      <c r="A24" t="s">
        <v>67</v>
      </c>
      <c r="B24">
        <v>49</v>
      </c>
      <c r="C24" t="s">
        <v>221</v>
      </c>
      <c r="D24" t="s">
        <v>150</v>
      </c>
      <c r="E24" t="s">
        <v>194</v>
      </c>
      <c r="F24">
        <v>5873</v>
      </c>
      <c r="G24" s="11">
        <f t="shared" si="0"/>
        <v>0.92663300725781006</v>
      </c>
      <c r="H24">
        <f>IF(I24="","",_xlfn.RANK.EQ(I24,I$19:I$60))</f>
        <v>3</v>
      </c>
      <c r="I24" s="8">
        <v>803.4</v>
      </c>
    </row>
    <row r="25" spans="1:9" x14ac:dyDescent="0.25">
      <c r="A25" t="s">
        <v>71</v>
      </c>
      <c r="B25" t="s">
        <v>222</v>
      </c>
      <c r="C25" t="s">
        <v>223</v>
      </c>
      <c r="D25" t="s">
        <v>224</v>
      </c>
      <c r="E25" t="s">
        <v>225</v>
      </c>
      <c r="F25">
        <v>5736</v>
      </c>
      <c r="G25" s="11">
        <f t="shared" si="0"/>
        <v>0.9050173556326917</v>
      </c>
      <c r="H25">
        <f>IF(I25="","",_xlfn.RANK.EQ(I25,I$19:I$60))</f>
        <v>8</v>
      </c>
      <c r="I25" s="8">
        <v>628.29999999999995</v>
      </c>
    </row>
    <row r="26" spans="1:9" x14ac:dyDescent="0.25">
      <c r="A26" t="s">
        <v>75</v>
      </c>
      <c r="B26" t="s">
        <v>226</v>
      </c>
      <c r="C26" t="s">
        <v>227</v>
      </c>
      <c r="D26" t="s">
        <v>228</v>
      </c>
      <c r="E26" t="s">
        <v>200</v>
      </c>
      <c r="F26">
        <v>5637</v>
      </c>
      <c r="G26" s="11">
        <f t="shared" si="0"/>
        <v>0.8893972862101609</v>
      </c>
      <c r="H26">
        <f>IF(I26="","",_xlfn.RANK.EQ(I26,I$19:I$60))</f>
        <v>6</v>
      </c>
      <c r="I26" s="8">
        <v>765.4</v>
      </c>
    </row>
    <row r="27" spans="1:9" x14ac:dyDescent="0.25">
      <c r="A27" t="s">
        <v>80</v>
      </c>
      <c r="B27" t="s">
        <v>229</v>
      </c>
      <c r="C27" t="s">
        <v>230</v>
      </c>
      <c r="D27" t="s">
        <v>141</v>
      </c>
      <c r="E27" t="s">
        <v>178</v>
      </c>
      <c r="F27">
        <v>5421</v>
      </c>
      <c r="G27" s="11">
        <f t="shared" si="0"/>
        <v>0.85531713474282112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231</v>
      </c>
      <c r="C28" t="s">
        <v>232</v>
      </c>
      <c r="D28" t="s">
        <v>224</v>
      </c>
      <c r="E28" t="s">
        <v>233</v>
      </c>
      <c r="F28">
        <v>5395</v>
      </c>
      <c r="G28" s="11">
        <f t="shared" si="0"/>
        <v>0.85121489428841901</v>
      </c>
      <c r="H28">
        <f>IF(I28="","",_xlfn.RANK.EQ(I28,I$19:I$60))</f>
        <v>7</v>
      </c>
      <c r="I28" s="8">
        <v>636.4</v>
      </c>
    </row>
    <row r="29" spans="1:9" x14ac:dyDescent="0.25">
      <c r="A29" t="s">
        <v>90</v>
      </c>
      <c r="B29" t="s">
        <v>234</v>
      </c>
      <c r="C29" t="s">
        <v>235</v>
      </c>
      <c r="D29" t="s">
        <v>220</v>
      </c>
      <c r="E29" t="s">
        <v>236</v>
      </c>
      <c r="F29">
        <v>5190</v>
      </c>
      <c r="G29" s="11">
        <f t="shared" si="0"/>
        <v>0.81887030609024924</v>
      </c>
      <c r="H29" t="str">
        <f>IF(I29="","",_xlfn.RANK.EQ(I29,I$19:I$60))</f>
        <v/>
      </c>
      <c r="I29" s="8"/>
    </row>
    <row r="30" spans="1:9" x14ac:dyDescent="0.25">
      <c r="A30" t="s">
        <v>94</v>
      </c>
      <c r="B30" t="s">
        <v>237</v>
      </c>
      <c r="C30" t="s">
        <v>238</v>
      </c>
      <c r="D30" t="s">
        <v>150</v>
      </c>
      <c r="E30" t="s">
        <v>190</v>
      </c>
      <c r="F30">
        <v>5126</v>
      </c>
      <c r="G30" s="11">
        <f t="shared" si="0"/>
        <v>0.80877248343325969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136</v>
      </c>
      <c r="C31" t="s">
        <v>239</v>
      </c>
      <c r="D31" t="s">
        <v>240</v>
      </c>
      <c r="E31" t="s">
        <v>241</v>
      </c>
      <c r="F31">
        <v>4923</v>
      </c>
      <c r="G31" s="11">
        <f t="shared" si="0"/>
        <v>0.77674345219312091</v>
      </c>
      <c r="H31" t="str">
        <f>IF(I31="","",_xlfn.RANK.EQ(I31,I$19:I$60))</f>
        <v/>
      </c>
      <c r="I31" s="8"/>
    </row>
    <row r="32" spans="1:9" x14ac:dyDescent="0.25">
      <c r="A32" t="s">
        <v>100</v>
      </c>
      <c r="B32" t="s">
        <v>26</v>
      </c>
      <c r="C32" t="s">
        <v>242</v>
      </c>
      <c r="D32" t="s">
        <v>141</v>
      </c>
      <c r="E32" t="s">
        <v>200</v>
      </c>
      <c r="F32">
        <v>4449</v>
      </c>
      <c r="G32" s="11">
        <f t="shared" si="0"/>
        <v>0.70195645313979171</v>
      </c>
      <c r="H32" t="str">
        <f>IF(I32="","",_xlfn.RANK.EQ(I32,I$19:I$60))</f>
        <v/>
      </c>
      <c r="I32" s="8"/>
    </row>
    <row r="33" spans="1:9" x14ac:dyDescent="0.25">
      <c r="A33" t="s">
        <v>104</v>
      </c>
      <c r="B33" t="s">
        <v>243</v>
      </c>
      <c r="C33" t="s">
        <v>244</v>
      </c>
      <c r="D33" t="s">
        <v>141</v>
      </c>
      <c r="E33" t="s">
        <v>245</v>
      </c>
      <c r="F33">
        <v>4437</v>
      </c>
      <c r="G33" s="11">
        <f t="shared" si="0"/>
        <v>0.70006311139160615</v>
      </c>
      <c r="H33" t="str">
        <f>IF(I33="","",_xlfn.RANK.EQ(I33,I$19:I$60))</f>
        <v/>
      </c>
      <c r="I33" s="8"/>
    </row>
    <row r="34" spans="1:9" x14ac:dyDescent="0.25">
      <c r="A34" t="s">
        <v>108</v>
      </c>
      <c r="B34" t="s">
        <v>246</v>
      </c>
      <c r="C34" t="s">
        <v>247</v>
      </c>
      <c r="D34" t="s">
        <v>141</v>
      </c>
      <c r="E34" t="s">
        <v>245</v>
      </c>
      <c r="F34">
        <v>4223</v>
      </c>
      <c r="G34" s="11">
        <f t="shared" si="0"/>
        <v>0.66629851688229724</v>
      </c>
      <c r="H34" t="str">
        <f>IF(I34="","",_xlfn.RANK.EQ(I34,I$19:I$60))</f>
        <v/>
      </c>
      <c r="I34" s="8"/>
    </row>
    <row r="35" spans="1:9" x14ac:dyDescent="0.25">
      <c r="A35" t="s">
        <v>122</v>
      </c>
      <c r="B35" t="s">
        <v>248</v>
      </c>
      <c r="C35" t="s">
        <v>249</v>
      </c>
      <c r="D35" t="s">
        <v>141</v>
      </c>
      <c r="E35" t="s">
        <v>250</v>
      </c>
      <c r="F35">
        <v>4183</v>
      </c>
      <c r="G35" s="11">
        <f t="shared" si="0"/>
        <v>0.65998737772167881</v>
      </c>
      <c r="H35" t="str">
        <f>IF(I35="","",_xlfn.RANK.EQ(I35,I$19:I$60))</f>
        <v/>
      </c>
      <c r="I35" s="8"/>
    </row>
    <row r="36" spans="1:9" x14ac:dyDescent="0.25">
      <c r="A36" t="s">
        <v>123</v>
      </c>
      <c r="B36" t="s">
        <v>251</v>
      </c>
      <c r="C36" t="s">
        <v>252</v>
      </c>
      <c r="D36" t="s">
        <v>253</v>
      </c>
      <c r="E36" t="s">
        <v>254</v>
      </c>
      <c r="F36">
        <v>4169</v>
      </c>
      <c r="G36" s="11">
        <f t="shared" si="0"/>
        <v>0.65777847901546227</v>
      </c>
      <c r="H36" t="str">
        <f>IF(I36="","",_xlfn.RANK.EQ(I36,I$19:I$60))</f>
        <v/>
      </c>
      <c r="I36" s="8"/>
    </row>
    <row r="37" spans="1:9" x14ac:dyDescent="0.25">
      <c r="A37" t="s">
        <v>124</v>
      </c>
      <c r="B37" t="s">
        <v>255</v>
      </c>
      <c r="C37" t="s">
        <v>256</v>
      </c>
      <c r="D37" t="s">
        <v>257</v>
      </c>
      <c r="E37" t="s">
        <v>139</v>
      </c>
      <c r="F37">
        <v>3994</v>
      </c>
      <c r="G37" s="11">
        <f t="shared" si="0"/>
        <v>0.63016724518775635</v>
      </c>
      <c r="H37" t="str">
        <f>IF(I37="","",_xlfn.RANK.EQ(I37,I$19:I$60))</f>
        <v/>
      </c>
      <c r="I37" s="8"/>
    </row>
    <row r="38" spans="1:9" x14ac:dyDescent="0.25">
      <c r="A38" t="s">
        <v>126</v>
      </c>
      <c r="B38" t="s">
        <v>258</v>
      </c>
      <c r="C38" t="s">
        <v>259</v>
      </c>
      <c r="D38" t="s">
        <v>141</v>
      </c>
      <c r="E38" t="s">
        <v>260</v>
      </c>
      <c r="F38">
        <v>2455</v>
      </c>
      <c r="G38" s="11">
        <f t="shared" si="0"/>
        <v>0.3873461659829599</v>
      </c>
      <c r="H38" t="str">
        <f>IF(I38="","",_xlfn.RANK.EQ(I38,I$19:I$60))</f>
        <v/>
      </c>
      <c r="I38" s="8"/>
    </row>
    <row r="39" spans="1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1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1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1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1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1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1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1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1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1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1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963</v>
      </c>
      <c r="C7">
        <f>IF(B7&lt;VLOOKUP($B$6,$A$2:$D$4,4),VLOOKUP($B$6,$A$2:$D$4,4),B7)</f>
        <v>963</v>
      </c>
    </row>
    <row r="8" spans="1:4" x14ac:dyDescent="0.25">
      <c r="A8" t="s">
        <v>1</v>
      </c>
      <c r="B8" s="3">
        <f>IF(ISNA(VLOOKUP(2,H$19:I$60,2,FALSE)),0,VLOOKUP(2,H$19:I$60,2,FALSE))</f>
        <v>955.9</v>
      </c>
      <c r="C8">
        <f>IF(B8&lt;VLOOKUP($B$6,$A$2:$D$4,4),VLOOKUP($B$6,$A$2:$D$4,4),B8)</f>
        <v>955.9</v>
      </c>
    </row>
    <row r="9" spans="1:4" x14ac:dyDescent="0.25">
      <c r="A9" t="s">
        <v>2</v>
      </c>
      <c r="B9" s="3">
        <f>IF(ISNA(VLOOKUP(3,H$19:I$60,2,FALSE)),0,VLOOKUP(3,H$19:I$60,2,FALSE))</f>
        <v>950.5</v>
      </c>
      <c r="C9">
        <f>IF(B9&lt;VLOOKUP($B$6,$A$2:$D$4,4),VLOOKUP($B$6,$A$2:$D$4,4),B9)</f>
        <v>950.5</v>
      </c>
    </row>
    <row r="10" spans="1:4" x14ac:dyDescent="0.25">
      <c r="A10" t="s">
        <v>3</v>
      </c>
      <c r="B10" s="3">
        <f>IF(ISNA(VLOOKUP(4,H$19:I$60,2,FALSE)),0,VLOOKUP(4,H$19:I$60,2,FALSE))</f>
        <v>949</v>
      </c>
      <c r="C10">
        <f>IF(B10&lt;VLOOKUP($B$6,$A$2:$D$4,4),VLOOKUP($B$6,$A$2:$D$4,4),B10)</f>
        <v>949</v>
      </c>
    </row>
    <row r="11" spans="1:4" x14ac:dyDescent="0.25">
      <c r="A11" t="s">
        <v>4</v>
      </c>
      <c r="B11" s="3">
        <f>IF(ISNA(VLOOKUP(5,H$19:I$60,2,FALSE)),0,VLOOKUP(5,H$19:I$60,2,FALSE))</f>
        <v>935.8</v>
      </c>
      <c r="C11">
        <f>IF(B11&lt;VLOOKUP($B$6,$A$2:$D$4,4),VLOOKUP($B$6,$A$2:$D$4,4),B11)</f>
        <v>935.8</v>
      </c>
    </row>
    <row r="13" spans="1:4" x14ac:dyDescent="0.25">
      <c r="A13" t="s">
        <v>11</v>
      </c>
      <c r="B13">
        <f>VLOOKUP($B$6,$A$2:$D$4,2)</f>
        <v>980</v>
      </c>
    </row>
    <row r="14" spans="1:4" x14ac:dyDescent="0.25">
      <c r="A14" t="s">
        <v>12</v>
      </c>
      <c r="B14">
        <f>VLOOKUP($B$6,$A$2:$D$4,3)</f>
        <v>900</v>
      </c>
    </row>
    <row r="15" spans="1:4" x14ac:dyDescent="0.25">
      <c r="A15" t="s">
        <v>13</v>
      </c>
      <c r="B15">
        <f>0.1*(5*$B$13+SUM(C$7:C$11)+100)</f>
        <v>975.42000000000007</v>
      </c>
    </row>
    <row r="16" spans="1:4" x14ac:dyDescent="0.25">
      <c r="A16" s="2" t="s">
        <v>14</v>
      </c>
      <c r="B16" s="2">
        <f>IF(B15&lt;B14,B14,IF(B15&gt;B13,B13,B15))</f>
        <v>975.42000000000007</v>
      </c>
    </row>
    <row r="18" spans="1:10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10" x14ac:dyDescent="0.25">
      <c r="A19" t="s">
        <v>19</v>
      </c>
      <c r="B19" t="s">
        <v>271</v>
      </c>
      <c r="C19" t="s">
        <v>272</v>
      </c>
      <c r="D19" t="s">
        <v>134</v>
      </c>
      <c r="E19" t="s">
        <v>273</v>
      </c>
      <c r="F19">
        <v>9250</v>
      </c>
      <c r="G19" s="11">
        <f>IF(F19="","",F19/F$19)</f>
        <v>1</v>
      </c>
      <c r="H19">
        <f>IF(I19="","",_xlfn.RANK.EQ(I19,I$19:I$60))</f>
        <v>2</v>
      </c>
      <c r="I19" s="10">
        <v>955.9</v>
      </c>
      <c r="J19" t="s">
        <v>653</v>
      </c>
    </row>
    <row r="20" spans="1:10" x14ac:dyDescent="0.25">
      <c r="A20" t="s">
        <v>15</v>
      </c>
      <c r="B20" t="s">
        <v>274</v>
      </c>
      <c r="C20" t="s">
        <v>275</v>
      </c>
      <c r="D20" t="s">
        <v>119</v>
      </c>
      <c r="E20" t="s">
        <v>276</v>
      </c>
      <c r="F20">
        <v>8877</v>
      </c>
      <c r="G20" s="11">
        <f t="shared" ref="G20:G60" si="0">IF(F20="","",F20/F$19)</f>
        <v>0.95967567567567569</v>
      </c>
      <c r="H20">
        <f>IF(I20="","",_xlfn.RANK.EQ(I20,I$19:I$60))</f>
        <v>11</v>
      </c>
      <c r="I20" s="7">
        <v>854.4</v>
      </c>
      <c r="J20" t="s">
        <v>652</v>
      </c>
    </row>
    <row r="21" spans="1:10" ht="15" customHeight="1" x14ac:dyDescent="0.25">
      <c r="A21" t="s">
        <v>16</v>
      </c>
      <c r="B21" t="s">
        <v>277</v>
      </c>
      <c r="C21" t="s">
        <v>278</v>
      </c>
      <c r="D21" t="s">
        <v>132</v>
      </c>
      <c r="E21" t="s">
        <v>279</v>
      </c>
      <c r="F21">
        <v>8710</v>
      </c>
      <c r="G21" s="11">
        <f t="shared" si="0"/>
        <v>0.94162162162162166</v>
      </c>
      <c r="H21">
        <f>IF(I21="","",_xlfn.RANK.EQ(I21,I$19:I$60))</f>
        <v>3</v>
      </c>
      <c r="I21" s="7">
        <v>950.5</v>
      </c>
      <c r="J21" t="s">
        <v>651</v>
      </c>
    </row>
    <row r="22" spans="1:10" ht="15" customHeight="1" x14ac:dyDescent="0.25">
      <c r="A22" t="s">
        <v>17</v>
      </c>
      <c r="B22" t="s">
        <v>204</v>
      </c>
      <c r="C22" t="s">
        <v>280</v>
      </c>
      <c r="D22" t="s">
        <v>121</v>
      </c>
      <c r="E22" t="s">
        <v>281</v>
      </c>
      <c r="F22">
        <v>8532</v>
      </c>
      <c r="G22" s="11">
        <f t="shared" si="0"/>
        <v>0.92237837837837833</v>
      </c>
      <c r="H22">
        <f>IF(I22="","",_xlfn.RANK.EQ(I22,I$19:I$60))</f>
        <v>5</v>
      </c>
      <c r="I22" s="7">
        <v>935.8</v>
      </c>
      <c r="J22" t="s">
        <v>650</v>
      </c>
    </row>
    <row r="23" spans="1:10" ht="15" customHeight="1" x14ac:dyDescent="0.25">
      <c r="A23" t="s">
        <v>18</v>
      </c>
      <c r="B23" t="s">
        <v>282</v>
      </c>
      <c r="C23" t="s">
        <v>283</v>
      </c>
      <c r="D23" t="s">
        <v>116</v>
      </c>
      <c r="E23" t="s">
        <v>279</v>
      </c>
      <c r="F23">
        <v>8506</v>
      </c>
      <c r="G23" s="11">
        <f t="shared" si="0"/>
        <v>0.91956756756756752</v>
      </c>
      <c r="H23">
        <f>IF(I23="","",_xlfn.RANK.EQ(I23,I$19:I$60))</f>
        <v>1</v>
      </c>
      <c r="I23" s="7">
        <v>963</v>
      </c>
      <c r="J23" t="s">
        <v>661</v>
      </c>
    </row>
    <row r="24" spans="1:10" x14ac:dyDescent="0.25">
      <c r="A24" t="s">
        <v>67</v>
      </c>
      <c r="B24" t="s">
        <v>284</v>
      </c>
      <c r="C24" t="s">
        <v>285</v>
      </c>
      <c r="D24" t="s">
        <v>112</v>
      </c>
      <c r="E24" t="s">
        <v>273</v>
      </c>
      <c r="F24">
        <v>8486</v>
      </c>
      <c r="G24" s="11">
        <f t="shared" si="0"/>
        <v>0.91740540540540538</v>
      </c>
      <c r="H24">
        <f>IF(I24="","",_xlfn.RANK.EQ(I24,I$19:I$60))</f>
        <v>4</v>
      </c>
      <c r="I24" s="8">
        <v>949</v>
      </c>
      <c r="J24" t="s">
        <v>654</v>
      </c>
    </row>
    <row r="25" spans="1:10" x14ac:dyDescent="0.25">
      <c r="A25" t="s">
        <v>71</v>
      </c>
      <c r="B25" t="s">
        <v>286</v>
      </c>
      <c r="C25" t="s">
        <v>287</v>
      </c>
      <c r="D25" t="s">
        <v>111</v>
      </c>
      <c r="E25" t="s">
        <v>276</v>
      </c>
      <c r="F25">
        <v>8314</v>
      </c>
      <c r="G25" s="11">
        <f t="shared" si="0"/>
        <v>0.89881081081081082</v>
      </c>
      <c r="H25">
        <f>IF(I25="","",_xlfn.RANK.EQ(I25,I$19:I$60))</f>
        <v>10</v>
      </c>
      <c r="I25" s="8">
        <v>887.7</v>
      </c>
      <c r="J25" t="s">
        <v>655</v>
      </c>
    </row>
    <row r="26" spans="1:10" x14ac:dyDescent="0.25">
      <c r="A26" t="s">
        <v>75</v>
      </c>
      <c r="B26" t="s">
        <v>288</v>
      </c>
      <c r="C26" t="s">
        <v>289</v>
      </c>
      <c r="D26" t="s">
        <v>112</v>
      </c>
      <c r="E26" t="s">
        <v>276</v>
      </c>
      <c r="F26">
        <v>8295</v>
      </c>
      <c r="G26" s="11">
        <f t="shared" si="0"/>
        <v>0.89675675675675681</v>
      </c>
      <c r="H26">
        <f>IF(I26="","",_xlfn.RANK.EQ(I26,I$19:I$60))</f>
        <v>6</v>
      </c>
      <c r="I26" s="8">
        <v>928.1</v>
      </c>
      <c r="J26" t="s">
        <v>656</v>
      </c>
    </row>
    <row r="27" spans="1:10" x14ac:dyDescent="0.25">
      <c r="A27" t="s">
        <v>80</v>
      </c>
      <c r="B27" t="s">
        <v>290</v>
      </c>
      <c r="C27" t="s">
        <v>291</v>
      </c>
      <c r="D27" t="s">
        <v>292</v>
      </c>
      <c r="E27" t="s">
        <v>293</v>
      </c>
      <c r="F27">
        <v>8226</v>
      </c>
      <c r="G27" s="11">
        <f t="shared" si="0"/>
        <v>0.88929729729729734</v>
      </c>
      <c r="H27">
        <f>IF(I27="","",_xlfn.RANK.EQ(I27,I$19:I$60))</f>
        <v>7</v>
      </c>
      <c r="I27" s="8">
        <v>921</v>
      </c>
      <c r="J27" t="s">
        <v>657</v>
      </c>
    </row>
    <row r="28" spans="1:10" x14ac:dyDescent="0.25">
      <c r="A28" t="s">
        <v>85</v>
      </c>
      <c r="B28" t="s">
        <v>294</v>
      </c>
      <c r="C28" t="s">
        <v>295</v>
      </c>
      <c r="D28" t="s">
        <v>117</v>
      </c>
      <c r="E28" t="s">
        <v>296</v>
      </c>
      <c r="F28">
        <v>8219</v>
      </c>
      <c r="G28" s="11">
        <f t="shared" si="0"/>
        <v>0.88854054054054055</v>
      </c>
      <c r="H28">
        <f>IF(I28="","",_xlfn.RANK.EQ(I28,I$19:I$60))</f>
        <v>9</v>
      </c>
      <c r="I28" s="8">
        <v>909.4</v>
      </c>
      <c r="J28" t="s">
        <v>658</v>
      </c>
    </row>
    <row r="29" spans="1:10" x14ac:dyDescent="0.25">
      <c r="A29" t="s">
        <v>90</v>
      </c>
      <c r="B29" t="s">
        <v>297</v>
      </c>
      <c r="C29" t="s">
        <v>298</v>
      </c>
      <c r="D29" t="s">
        <v>115</v>
      </c>
      <c r="E29" t="s">
        <v>279</v>
      </c>
      <c r="F29">
        <v>7984</v>
      </c>
      <c r="G29" s="11">
        <f t="shared" si="0"/>
        <v>0.86313513513513518</v>
      </c>
      <c r="H29">
        <f>IF(I29="","",_xlfn.RANK.EQ(I29,I$19:I$60))</f>
        <v>12</v>
      </c>
      <c r="I29" s="8">
        <v>711.7</v>
      </c>
      <c r="J29" t="s">
        <v>659</v>
      </c>
    </row>
    <row r="30" spans="1:10" x14ac:dyDescent="0.25">
      <c r="A30" t="s">
        <v>94</v>
      </c>
      <c r="B30" t="s">
        <v>299</v>
      </c>
      <c r="C30" t="s">
        <v>300</v>
      </c>
      <c r="D30" t="s">
        <v>132</v>
      </c>
      <c r="E30" t="s">
        <v>273</v>
      </c>
      <c r="F30">
        <v>7824</v>
      </c>
      <c r="G30" s="11">
        <f t="shared" si="0"/>
        <v>0.84583783783783784</v>
      </c>
      <c r="H30">
        <f>IF(I30="","",_xlfn.RANK.EQ(I30,I$19:I$60))</f>
        <v>8</v>
      </c>
      <c r="I30" s="8">
        <v>914.6</v>
      </c>
      <c r="J30" t="s">
        <v>660</v>
      </c>
    </row>
    <row r="31" spans="1:10" x14ac:dyDescent="0.25">
      <c r="A31" t="s">
        <v>96</v>
      </c>
      <c r="B31" t="s">
        <v>301</v>
      </c>
      <c r="C31" t="s">
        <v>302</v>
      </c>
      <c r="D31" t="s">
        <v>114</v>
      </c>
      <c r="E31" t="s">
        <v>303</v>
      </c>
      <c r="F31">
        <v>7792</v>
      </c>
      <c r="G31" s="11">
        <f t="shared" si="0"/>
        <v>0.84237837837837837</v>
      </c>
      <c r="I31" s="8"/>
    </row>
    <row r="32" spans="1:10" x14ac:dyDescent="0.25">
      <c r="A32" t="s">
        <v>100</v>
      </c>
      <c r="B32" t="s">
        <v>270</v>
      </c>
      <c r="C32" t="s">
        <v>304</v>
      </c>
      <c r="D32" t="s">
        <v>305</v>
      </c>
      <c r="E32" t="s">
        <v>279</v>
      </c>
      <c r="F32">
        <v>7746</v>
      </c>
      <c r="G32" s="11">
        <f t="shared" si="0"/>
        <v>0.83740540540540542</v>
      </c>
      <c r="H32" t="str">
        <f>IF(I32="","",_xlfn.RANK.EQ(I32,I$19:I$60))</f>
        <v/>
      </c>
      <c r="I32" s="8"/>
    </row>
    <row r="33" spans="1:9" x14ac:dyDescent="0.25">
      <c r="A33" t="s">
        <v>104</v>
      </c>
      <c r="B33" t="s">
        <v>209</v>
      </c>
      <c r="C33" t="s">
        <v>306</v>
      </c>
      <c r="D33" t="s">
        <v>119</v>
      </c>
      <c r="E33" t="s">
        <v>279</v>
      </c>
      <c r="F33">
        <v>7677</v>
      </c>
      <c r="G33" s="11">
        <f t="shared" si="0"/>
        <v>0.82994594594594595</v>
      </c>
      <c r="H33" t="str">
        <f>IF(I33="","",_xlfn.RANK.EQ(I33,I$19:I$60))</f>
        <v/>
      </c>
      <c r="I33" s="8"/>
    </row>
    <row r="34" spans="1:9" x14ac:dyDescent="0.25">
      <c r="A34" t="s">
        <v>108</v>
      </c>
      <c r="B34" t="s">
        <v>307</v>
      </c>
      <c r="C34" t="s">
        <v>308</v>
      </c>
      <c r="D34" t="s">
        <v>114</v>
      </c>
      <c r="E34" t="s">
        <v>279</v>
      </c>
      <c r="F34">
        <v>7273</v>
      </c>
      <c r="G34" s="11">
        <f t="shared" si="0"/>
        <v>0.7862702702702703</v>
      </c>
      <c r="H34" t="str">
        <f>IF(I34="","",_xlfn.RANK.EQ(I34,I$19:I$60))</f>
        <v/>
      </c>
      <c r="I34" s="8"/>
    </row>
    <row r="35" spans="1:9" x14ac:dyDescent="0.25">
      <c r="A35" t="s">
        <v>122</v>
      </c>
      <c r="B35" t="s">
        <v>309</v>
      </c>
      <c r="C35" t="s">
        <v>310</v>
      </c>
      <c r="D35" t="s">
        <v>113</v>
      </c>
      <c r="E35" t="s">
        <v>311</v>
      </c>
      <c r="F35">
        <v>7162</v>
      </c>
      <c r="G35" s="11">
        <f t="shared" si="0"/>
        <v>0.77427027027027029</v>
      </c>
      <c r="H35" t="str">
        <f>IF(I35="","",_xlfn.RANK.EQ(I35,I$19:I$60))</f>
        <v/>
      </c>
      <c r="I35" s="8"/>
    </row>
    <row r="36" spans="1:9" x14ac:dyDescent="0.25">
      <c r="A36" t="s">
        <v>123</v>
      </c>
      <c r="B36" t="s">
        <v>312</v>
      </c>
      <c r="C36" t="s">
        <v>313</v>
      </c>
      <c r="D36" t="s">
        <v>111</v>
      </c>
      <c r="E36" t="s">
        <v>314</v>
      </c>
      <c r="F36">
        <v>7153</v>
      </c>
      <c r="G36" s="11">
        <f t="shared" si="0"/>
        <v>0.77329729729729735</v>
      </c>
      <c r="H36" t="str">
        <f>IF(I36="","",_xlfn.RANK.EQ(I36,I$19:I$60))</f>
        <v/>
      </c>
      <c r="I36" s="8"/>
    </row>
    <row r="37" spans="1:9" x14ac:dyDescent="0.25">
      <c r="A37" t="s">
        <v>124</v>
      </c>
      <c r="B37" t="s">
        <v>315</v>
      </c>
      <c r="C37" t="s">
        <v>316</v>
      </c>
      <c r="D37" t="s">
        <v>117</v>
      </c>
      <c r="E37" t="s">
        <v>276</v>
      </c>
      <c r="F37">
        <v>7052</v>
      </c>
      <c r="G37" s="11">
        <f t="shared" si="0"/>
        <v>0.76237837837837841</v>
      </c>
      <c r="H37" t="str">
        <f>IF(I37="","",_xlfn.RANK.EQ(I37,I$19:I$60))</f>
        <v/>
      </c>
      <c r="I37" s="8"/>
    </row>
    <row r="38" spans="1:9" x14ac:dyDescent="0.25">
      <c r="A38" t="s">
        <v>126</v>
      </c>
      <c r="B38" t="s">
        <v>317</v>
      </c>
      <c r="C38" t="s">
        <v>318</v>
      </c>
      <c r="D38" t="s">
        <v>116</v>
      </c>
      <c r="E38" t="s">
        <v>319</v>
      </c>
      <c r="F38">
        <v>6418</v>
      </c>
      <c r="G38" s="11">
        <f t="shared" si="0"/>
        <v>0.69383783783783781</v>
      </c>
      <c r="H38" t="str">
        <f>IF(I38="","",_xlfn.RANK.EQ(I38,I$19:I$60))</f>
        <v/>
      </c>
      <c r="I38" s="8"/>
    </row>
    <row r="39" spans="1:9" x14ac:dyDescent="0.25">
      <c r="A39" t="s">
        <v>127</v>
      </c>
      <c r="B39" t="s">
        <v>320</v>
      </c>
      <c r="C39" t="s">
        <v>321</v>
      </c>
      <c r="D39" t="s">
        <v>116</v>
      </c>
      <c r="E39" t="s">
        <v>296</v>
      </c>
      <c r="F39">
        <v>6320</v>
      </c>
      <c r="G39" s="11">
        <f t="shared" si="0"/>
        <v>0.68324324324324326</v>
      </c>
      <c r="H39" t="str">
        <f>IF(I39="","",_xlfn.RANK.EQ(I39,I$19:I$60))</f>
        <v/>
      </c>
      <c r="I39" s="8"/>
    </row>
    <row r="40" spans="1:9" x14ac:dyDescent="0.25">
      <c r="A40" t="s">
        <v>128</v>
      </c>
      <c r="B40" t="s">
        <v>322</v>
      </c>
      <c r="C40" t="s">
        <v>323</v>
      </c>
      <c r="D40" t="s">
        <v>324</v>
      </c>
      <c r="E40" t="s">
        <v>319</v>
      </c>
      <c r="F40">
        <v>6283</v>
      </c>
      <c r="G40" s="11">
        <f t="shared" si="0"/>
        <v>0.67924324324324326</v>
      </c>
      <c r="H40" t="str">
        <f>IF(I40="","",_xlfn.RANK.EQ(I40,I$19:I$60))</f>
        <v/>
      </c>
      <c r="I40" s="8"/>
    </row>
    <row r="41" spans="1:9" x14ac:dyDescent="0.25">
      <c r="A41" t="s">
        <v>130</v>
      </c>
      <c r="B41" t="s">
        <v>325</v>
      </c>
      <c r="C41" t="s">
        <v>326</v>
      </c>
      <c r="D41" t="s">
        <v>113</v>
      </c>
      <c r="E41" t="s">
        <v>276</v>
      </c>
      <c r="F41">
        <v>5236</v>
      </c>
      <c r="G41" s="11">
        <f t="shared" si="0"/>
        <v>0.56605405405405407</v>
      </c>
      <c r="H41" t="str">
        <f>IF(I41="","",_xlfn.RANK.EQ(I41,I$19:I$60))</f>
        <v/>
      </c>
      <c r="I41" s="8"/>
    </row>
    <row r="42" spans="1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1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1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1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1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1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1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928.6</v>
      </c>
      <c r="C7">
        <f>IF(B7&lt;VLOOKUP($B$6,$A$2:$D$4,4),VLOOKUP($B$6,$A$2:$D$4,4),B7)</f>
        <v>928.6</v>
      </c>
    </row>
    <row r="8" spans="1:4" x14ac:dyDescent="0.25">
      <c r="A8" t="s">
        <v>1</v>
      </c>
      <c r="B8" s="3">
        <f>IF(ISNA(VLOOKUP(2,H$19:I$60,2,FALSE)),0,VLOOKUP(2,H$19:I$60,2,FALSE))</f>
        <v>665.9</v>
      </c>
      <c r="C8">
        <f>IF(B8&lt;VLOOKUP($B$6,$A$2:$D$4,4),VLOOKUP($B$6,$A$2:$D$4,4),B8)</f>
        <v>665.9</v>
      </c>
    </row>
    <row r="9" spans="1:4" x14ac:dyDescent="0.25">
      <c r="A9" t="s">
        <v>2</v>
      </c>
      <c r="B9" s="3">
        <f>IF(ISNA(VLOOKUP(3,H$19:I$60,2,FALSE)),0,VLOOKUP(3,H$19:I$60,2,FALSE))</f>
        <v>650</v>
      </c>
      <c r="C9">
        <f>IF(B9&lt;VLOOKUP($B$6,$A$2:$D$4,4),VLOOKUP($B$6,$A$2:$D$4,4),B9)</f>
        <v>650</v>
      </c>
    </row>
    <row r="10" spans="1:4" x14ac:dyDescent="0.25">
      <c r="A10" t="s">
        <v>3</v>
      </c>
      <c r="B10" s="3">
        <f>IF(ISNA(VLOOKUP(4,H$19:I$60,2,FALSE)),0,VLOOKUP(4,H$19:I$60,2,FALSE))</f>
        <v>399.2</v>
      </c>
      <c r="C10">
        <f>IF(B10&lt;VLOOKUP($B$6,$A$2:$D$4,4),VLOOKUP($B$6,$A$2:$D$4,4),B10)</f>
        <v>620</v>
      </c>
    </row>
    <row r="11" spans="1:4" x14ac:dyDescent="0.25">
      <c r="A11" t="s">
        <v>4</v>
      </c>
      <c r="B11" s="3">
        <f>IF(ISNA(VLOOKUP(5,H$19:I$60,2,FALSE)),0,VLOOKUP(5,H$19:I$60,2,FALSE))</f>
        <v>0</v>
      </c>
      <c r="C11">
        <f>IF(B11&lt;VLOOKUP($B$6,$A$2:$D$4,4),VLOOKUP($B$6,$A$2:$D$4,4),B11)</f>
        <v>620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838.45</v>
      </c>
    </row>
    <row r="16" spans="1:4" x14ac:dyDescent="0.25">
      <c r="A16" s="2" t="s">
        <v>14</v>
      </c>
      <c r="B16" s="2">
        <f>IF(B15&lt;B14,B14,IF(B15&gt;B13,B13,B15))</f>
        <v>838.45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>
        <v>280</v>
      </c>
      <c r="C19" t="s">
        <v>344</v>
      </c>
      <c r="D19" t="s">
        <v>345</v>
      </c>
      <c r="E19" t="s">
        <v>55</v>
      </c>
      <c r="F19">
        <v>3012</v>
      </c>
      <c r="G19" s="11">
        <f>IF(F19="","",F19/F$19)</f>
        <v>1</v>
      </c>
      <c r="H19">
        <f>IF(I19="","",_xlfn.RANK.EQ(I19,I$19:I$60))</f>
        <v>1</v>
      </c>
      <c r="I19" s="10">
        <v>928.6</v>
      </c>
    </row>
    <row r="20" spans="1:9" x14ac:dyDescent="0.25">
      <c r="A20" t="s">
        <v>15</v>
      </c>
      <c r="B20" t="s">
        <v>346</v>
      </c>
      <c r="C20" t="s">
        <v>347</v>
      </c>
      <c r="D20" t="s">
        <v>20</v>
      </c>
      <c r="E20" t="s">
        <v>348</v>
      </c>
      <c r="F20">
        <v>2640</v>
      </c>
      <c r="G20" s="11">
        <f t="shared" ref="G20:G60" si="0">IF(F20="","",F20/F$19)</f>
        <v>0.87649402390438247</v>
      </c>
      <c r="H20">
        <f>IF(I20="","",_xlfn.RANK.EQ(I20,I$19:I$60))</f>
        <v>2</v>
      </c>
      <c r="I20" s="7">
        <v>665.9</v>
      </c>
    </row>
    <row r="21" spans="1:9" ht="15" customHeight="1" x14ac:dyDescent="0.25">
      <c r="A21" t="s">
        <v>16</v>
      </c>
      <c r="B21" t="s">
        <v>349</v>
      </c>
      <c r="C21" t="s">
        <v>350</v>
      </c>
      <c r="D21" t="s">
        <v>351</v>
      </c>
      <c r="E21" t="s">
        <v>352</v>
      </c>
      <c r="F21">
        <v>1821</v>
      </c>
      <c r="G21" s="11">
        <f t="shared" si="0"/>
        <v>0.60458167330677293</v>
      </c>
      <c r="H21">
        <f>IF(I21="","",_xlfn.RANK.EQ(I21,I$19:I$60))</f>
        <v>4</v>
      </c>
      <c r="I21" s="7">
        <v>399.2</v>
      </c>
    </row>
    <row r="22" spans="1:9" ht="15" customHeight="1" x14ac:dyDescent="0.25">
      <c r="A22" t="s">
        <v>17</v>
      </c>
      <c r="B22">
        <v>706</v>
      </c>
      <c r="C22" t="s">
        <v>353</v>
      </c>
      <c r="D22" t="s">
        <v>21</v>
      </c>
      <c r="E22" t="s">
        <v>55</v>
      </c>
      <c r="F22">
        <v>1662</v>
      </c>
      <c r="G22" s="11">
        <f t="shared" si="0"/>
        <v>0.55179282868525892</v>
      </c>
      <c r="H22">
        <f>IF(I22="","",_xlfn.RANK.EQ(I22,I$19:I$60))</f>
        <v>3</v>
      </c>
      <c r="I22" s="7">
        <v>650</v>
      </c>
    </row>
    <row r="23" spans="1:9" ht="15" customHeight="1" x14ac:dyDescent="0.25">
      <c r="A23" t="s">
        <v>18</v>
      </c>
      <c r="B23">
        <v>735</v>
      </c>
      <c r="C23" t="s">
        <v>354</v>
      </c>
      <c r="D23" t="s">
        <v>355</v>
      </c>
      <c r="E23" t="s">
        <v>55</v>
      </c>
      <c r="F23">
        <v>1608</v>
      </c>
      <c r="G23" s="11">
        <f t="shared" si="0"/>
        <v>0.53386454183266929</v>
      </c>
      <c r="H23" t="str">
        <f>IF(I23="","",_xlfn.RANK.EQ(I23,I$19:I$60))</f>
        <v/>
      </c>
      <c r="I23" s="7"/>
    </row>
    <row r="24" spans="1:9" x14ac:dyDescent="0.25">
      <c r="A24" t="s">
        <v>67</v>
      </c>
      <c r="B24" t="s">
        <v>356</v>
      </c>
      <c r="C24" t="s">
        <v>357</v>
      </c>
      <c r="D24" t="s">
        <v>358</v>
      </c>
      <c r="E24" t="s">
        <v>359</v>
      </c>
      <c r="F24">
        <v>1430</v>
      </c>
      <c r="G24" s="11">
        <f t="shared" si="0"/>
        <v>0.47476759628154053</v>
      </c>
      <c r="H24" t="str">
        <f>IF(I24="","",_xlfn.RANK.EQ(I24,I$19:I$60))</f>
        <v/>
      </c>
      <c r="I24" s="8"/>
    </row>
    <row r="25" spans="1:9" x14ac:dyDescent="0.25">
      <c r="A25" t="s">
        <v>71</v>
      </c>
      <c r="B25" t="s">
        <v>360</v>
      </c>
      <c r="C25" t="s">
        <v>361</v>
      </c>
      <c r="D25" t="s">
        <v>362</v>
      </c>
      <c r="E25" t="s">
        <v>59</v>
      </c>
      <c r="F25">
        <v>1376</v>
      </c>
      <c r="G25" s="11">
        <f t="shared" si="0"/>
        <v>0.45683930942895085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>
        <v>716</v>
      </c>
      <c r="C26" t="s">
        <v>363</v>
      </c>
      <c r="D26" t="s">
        <v>20</v>
      </c>
      <c r="E26" t="s">
        <v>55</v>
      </c>
      <c r="F26">
        <v>674</v>
      </c>
      <c r="G26" s="11">
        <f t="shared" si="0"/>
        <v>0.22377158034528552</v>
      </c>
      <c r="H26" t="str">
        <f>IF(I26="","",_xlfn.RANK.EQ(I26,I$19:I$60))</f>
        <v/>
      </c>
      <c r="I26" s="8"/>
    </row>
    <row r="27" spans="1:9" x14ac:dyDescent="0.25">
      <c r="G27" s="11" t="str">
        <f t="shared" si="0"/>
        <v/>
      </c>
      <c r="H27" t="str">
        <f>IF(I27="","",_xlfn.RANK.EQ(I27,I$19:I$60))</f>
        <v/>
      </c>
      <c r="I27" s="8"/>
    </row>
    <row r="28" spans="1:9" x14ac:dyDescent="0.25">
      <c r="G28" s="11" t="str">
        <f t="shared" si="0"/>
        <v/>
      </c>
      <c r="H28" t="str">
        <f>IF(I28="","",_xlfn.RANK.EQ(I28,I$19:I$60))</f>
        <v/>
      </c>
      <c r="I28" s="8"/>
    </row>
    <row r="29" spans="1:9" x14ac:dyDescent="0.25">
      <c r="G29" s="11" t="str">
        <f t="shared" si="0"/>
        <v/>
      </c>
      <c r="H29" t="str">
        <f>IF(I29="","",_xlfn.RANK.EQ(I29,I$19:I$60))</f>
        <v/>
      </c>
      <c r="I29" s="8"/>
    </row>
    <row r="30" spans="1:9" x14ac:dyDescent="0.25">
      <c r="G30" s="11" t="str">
        <f t="shared" si="0"/>
        <v/>
      </c>
      <c r="H30" t="str">
        <f>IF(I30="","",_xlfn.RANK.EQ(I30,I$19:I$60))</f>
        <v/>
      </c>
      <c r="I30" s="8"/>
    </row>
    <row r="31" spans="1:9" x14ac:dyDescent="0.25">
      <c r="G31" s="11" t="str">
        <f t="shared" si="0"/>
        <v/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935.1</v>
      </c>
      <c r="C7">
        <f>IF(B7&lt;VLOOKUP($B$6,$A$2:$D$4,4),VLOOKUP($B$6,$A$2:$D$4,4),B7)</f>
        <v>935.1</v>
      </c>
    </row>
    <row r="8" spans="1:4" x14ac:dyDescent="0.25">
      <c r="A8" t="s">
        <v>1</v>
      </c>
      <c r="B8" s="3">
        <f>IF(ISNA(VLOOKUP(2,H$19:I$60,2,FALSE)),0,VLOOKUP(2,H$19:I$60,2,FALSE))</f>
        <v>931.7</v>
      </c>
      <c r="C8">
        <f>IF(B8&lt;VLOOKUP($B$6,$A$2:$D$4,4),VLOOKUP($B$6,$A$2:$D$4,4),B8)</f>
        <v>931.7</v>
      </c>
    </row>
    <row r="9" spans="1:4" x14ac:dyDescent="0.25">
      <c r="A9" t="s">
        <v>2</v>
      </c>
      <c r="B9" s="3">
        <f>IF(ISNA(VLOOKUP(3,H$19:I$60,2,FALSE)),0,VLOOKUP(3,H$19:I$60,2,FALSE))</f>
        <v>910.6</v>
      </c>
      <c r="C9">
        <f>IF(B9&lt;VLOOKUP($B$6,$A$2:$D$4,4),VLOOKUP($B$6,$A$2:$D$4,4),B9)</f>
        <v>910.6</v>
      </c>
    </row>
    <row r="10" spans="1:4" x14ac:dyDescent="0.25">
      <c r="A10" t="s">
        <v>3</v>
      </c>
      <c r="B10" s="3">
        <f>IF(ISNA(VLOOKUP(4,H$19:I$60,2,FALSE)),0,VLOOKUP(4,H$19:I$60,2,FALSE))</f>
        <v>830.4</v>
      </c>
      <c r="C10">
        <f>IF(B10&lt;VLOOKUP($B$6,$A$2:$D$4,4),VLOOKUP($B$6,$A$2:$D$4,4),B10)</f>
        <v>830.4</v>
      </c>
    </row>
    <row r="11" spans="1:4" x14ac:dyDescent="0.25">
      <c r="A11" t="s">
        <v>4</v>
      </c>
      <c r="B11" s="3">
        <f>IF(ISNA(VLOOKUP(5,H$19:I$60,2,FALSE)),0,VLOOKUP(5,H$19:I$60,2,FALSE))</f>
        <v>586.20000000000005</v>
      </c>
      <c r="C11">
        <f>IF(B11&lt;VLOOKUP($B$6,$A$2:$D$4,4),VLOOKUP($B$6,$A$2:$D$4,4),B11)</f>
        <v>620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912.78</v>
      </c>
    </row>
    <row r="16" spans="1:4" x14ac:dyDescent="0.25">
      <c r="A16" s="2" t="s">
        <v>14</v>
      </c>
      <c r="B16" s="2">
        <f>IF(B15&lt;B14,B14,IF(B15&gt;B13,B13,B15))</f>
        <v>912.78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22</v>
      </c>
      <c r="C19" t="s">
        <v>23</v>
      </c>
      <c r="D19" t="s">
        <v>24</v>
      </c>
      <c r="E19" t="s">
        <v>25</v>
      </c>
      <c r="F19">
        <v>2915</v>
      </c>
      <c r="G19" s="11">
        <f>IF(F19="","",F19/F$19)</f>
        <v>1</v>
      </c>
      <c r="H19">
        <f>IF(I19="","",_xlfn.RANK.EQ(I19,I$19:I$60))</f>
        <v>1</v>
      </c>
      <c r="I19" s="10">
        <v>935.1</v>
      </c>
    </row>
    <row r="20" spans="1:9" x14ac:dyDescent="0.25">
      <c r="A20" t="s">
        <v>15</v>
      </c>
      <c r="B20" t="s">
        <v>26</v>
      </c>
      <c r="C20" t="s">
        <v>27</v>
      </c>
      <c r="D20" t="s">
        <v>24</v>
      </c>
      <c r="E20" t="s">
        <v>28</v>
      </c>
      <c r="F20">
        <v>2732</v>
      </c>
      <c r="G20" s="11">
        <f t="shared" ref="G20:G60" si="0">IF(F20="","",F20/F$19)</f>
        <v>0.93722126929674099</v>
      </c>
      <c r="H20">
        <f>IF(I20="","",_xlfn.RANK.EQ(I20,I$19:I$60))</f>
        <v>3</v>
      </c>
      <c r="I20" s="7">
        <v>910.6</v>
      </c>
    </row>
    <row r="21" spans="1:9" ht="15" customHeight="1" x14ac:dyDescent="0.25">
      <c r="A21" t="s">
        <v>16</v>
      </c>
      <c r="B21" t="s">
        <v>29</v>
      </c>
      <c r="C21" t="s">
        <v>30</v>
      </c>
      <c r="D21" t="s">
        <v>20</v>
      </c>
      <c r="E21" t="s">
        <v>31</v>
      </c>
      <c r="F21">
        <v>2632</v>
      </c>
      <c r="G21" s="11">
        <f t="shared" si="0"/>
        <v>0.9029159519725557</v>
      </c>
      <c r="H21">
        <f>IF(I21="","",_xlfn.RANK.EQ(I21,I$19:I$60))</f>
        <v>4</v>
      </c>
      <c r="I21" s="7">
        <v>830.4</v>
      </c>
    </row>
    <row r="22" spans="1:9" ht="15" customHeight="1" x14ac:dyDescent="0.25">
      <c r="A22" t="s">
        <v>17</v>
      </c>
      <c r="B22" t="s">
        <v>32</v>
      </c>
      <c r="C22" t="s">
        <v>33</v>
      </c>
      <c r="D22" t="s">
        <v>34</v>
      </c>
      <c r="E22" t="s">
        <v>35</v>
      </c>
      <c r="F22">
        <v>2587</v>
      </c>
      <c r="G22" s="11">
        <f t="shared" si="0"/>
        <v>0.8874785591766724</v>
      </c>
      <c r="H22">
        <f>IF(I22="","",_xlfn.RANK.EQ(I22,I$19:I$60))</f>
        <v>2</v>
      </c>
      <c r="I22" s="7">
        <v>931.7</v>
      </c>
    </row>
    <row r="23" spans="1:9" ht="15" customHeight="1" x14ac:dyDescent="0.25">
      <c r="A23" t="s">
        <v>18</v>
      </c>
      <c r="B23" t="s">
        <v>36</v>
      </c>
      <c r="C23" t="s">
        <v>37</v>
      </c>
      <c r="D23" t="s">
        <v>21</v>
      </c>
      <c r="E23" t="s">
        <v>38</v>
      </c>
      <c r="F23">
        <v>2347</v>
      </c>
      <c r="G23" s="11">
        <f t="shared" si="0"/>
        <v>0.80514579759862781</v>
      </c>
      <c r="H23">
        <f>IF(I23="","",_xlfn.RANK.EQ(I23,I$19:I$60))</f>
        <v>5</v>
      </c>
      <c r="I23" s="7">
        <v>586.20000000000005</v>
      </c>
    </row>
    <row r="24" spans="1:9" x14ac:dyDescent="0.25">
      <c r="A24" t="s">
        <v>67</v>
      </c>
      <c r="B24">
        <v>59</v>
      </c>
      <c r="C24" t="s">
        <v>364</v>
      </c>
      <c r="D24" t="s">
        <v>365</v>
      </c>
      <c r="E24" t="s">
        <v>266</v>
      </c>
      <c r="F24">
        <v>2171</v>
      </c>
      <c r="G24" s="11">
        <f t="shared" si="0"/>
        <v>0.74476843910806179</v>
      </c>
      <c r="H24" t="str">
        <f>IF(I24="","",_xlfn.RANK.EQ(I24,I$19:I$60))</f>
        <v/>
      </c>
      <c r="I24" s="8"/>
    </row>
    <row r="25" spans="1:9" x14ac:dyDescent="0.25">
      <c r="A25" t="s">
        <v>71</v>
      </c>
      <c r="B25" t="s">
        <v>263</v>
      </c>
      <c r="C25" t="s">
        <v>261</v>
      </c>
      <c r="D25" t="s">
        <v>366</v>
      </c>
      <c r="E25" t="s">
        <v>334</v>
      </c>
      <c r="F25">
        <v>1906</v>
      </c>
      <c r="G25" s="11">
        <f t="shared" si="0"/>
        <v>0.65385934819897085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 t="s">
        <v>367</v>
      </c>
      <c r="C26" t="s">
        <v>368</v>
      </c>
      <c r="D26" t="s">
        <v>369</v>
      </c>
      <c r="E26" t="s">
        <v>334</v>
      </c>
      <c r="F26">
        <v>1797</v>
      </c>
      <c r="G26" s="11">
        <f t="shared" si="0"/>
        <v>0.61646655231560887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370</v>
      </c>
      <c r="C27" t="s">
        <v>371</v>
      </c>
      <c r="D27" t="s">
        <v>21</v>
      </c>
      <c r="E27" t="s">
        <v>372</v>
      </c>
      <c r="F27">
        <v>1444</v>
      </c>
      <c r="G27" s="11">
        <f t="shared" si="0"/>
        <v>0.49536878216123498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255</v>
      </c>
      <c r="C28" t="s">
        <v>373</v>
      </c>
      <c r="D28" t="s">
        <v>374</v>
      </c>
      <c r="E28" t="s">
        <v>35</v>
      </c>
      <c r="F28">
        <v>1232</v>
      </c>
      <c r="G28" s="11">
        <f t="shared" si="0"/>
        <v>0.42264150943396228</v>
      </c>
      <c r="H28" t="str">
        <f>IF(I28="","",_xlfn.RANK.EQ(I28,I$19:I$60))</f>
        <v/>
      </c>
      <c r="I28" s="8"/>
    </row>
    <row r="29" spans="1:9" x14ac:dyDescent="0.25">
      <c r="G29" s="11" t="str">
        <f t="shared" si="0"/>
        <v/>
      </c>
      <c r="H29" t="str">
        <f>IF(I29="","",_xlfn.RANK.EQ(I29,I$19:I$60))</f>
        <v/>
      </c>
      <c r="I29" s="8"/>
    </row>
    <row r="30" spans="1:9" x14ac:dyDescent="0.25">
      <c r="G30" s="11" t="str">
        <f t="shared" si="0"/>
        <v/>
      </c>
      <c r="H30" t="str">
        <f>IF(I30="","",_xlfn.RANK.EQ(I30,I$19:I$60))</f>
        <v/>
      </c>
      <c r="I30" s="8"/>
    </row>
    <row r="31" spans="1:9" x14ac:dyDescent="0.25">
      <c r="G31" s="11" t="str">
        <f t="shared" si="0"/>
        <v/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919.3</v>
      </c>
      <c r="C7">
        <f>IF(B7&lt;VLOOKUP($B$6,$A$2:$D$4,4),VLOOKUP($B$6,$A$2:$D$4,4),B7)</f>
        <v>919.3</v>
      </c>
    </row>
    <row r="8" spans="1:4" x14ac:dyDescent="0.25">
      <c r="A8" t="s">
        <v>1</v>
      </c>
      <c r="B8" s="3">
        <f>IF(ISNA(VLOOKUP(2,H$19:I$60,2,FALSE)),0,VLOOKUP(2,H$19:I$60,2,FALSE))</f>
        <v>905.4</v>
      </c>
      <c r="C8">
        <f>IF(B8&lt;VLOOKUP($B$6,$A$2:$D$4,4),VLOOKUP($B$6,$A$2:$D$4,4),B8)</f>
        <v>905.4</v>
      </c>
    </row>
    <row r="9" spans="1:4" x14ac:dyDescent="0.25">
      <c r="A9" t="s">
        <v>2</v>
      </c>
      <c r="B9" s="3">
        <f>IF(ISNA(VLOOKUP(3,H$19:I$60,2,FALSE)),0,VLOOKUP(3,H$19:I$60,2,FALSE))</f>
        <v>884.3</v>
      </c>
      <c r="C9">
        <f>IF(B9&lt;VLOOKUP($B$6,$A$2:$D$4,4),VLOOKUP($B$6,$A$2:$D$4,4),B9)</f>
        <v>884.3</v>
      </c>
    </row>
    <row r="10" spans="1:4" x14ac:dyDescent="0.25">
      <c r="A10" t="s">
        <v>3</v>
      </c>
      <c r="B10" s="3">
        <f>IF(ISNA(VLOOKUP(4,H$19:I$60,2,FALSE)),0,VLOOKUP(4,H$19:I$60,2,FALSE))</f>
        <v>772.4</v>
      </c>
      <c r="C10">
        <f>IF(B10&lt;VLOOKUP($B$6,$A$2:$D$4,4),VLOOKUP($B$6,$A$2:$D$4,4),B10)</f>
        <v>772.4</v>
      </c>
    </row>
    <row r="11" spans="1:4" x14ac:dyDescent="0.25">
      <c r="A11" t="s">
        <v>4</v>
      </c>
      <c r="B11" s="3">
        <f>IF(ISNA(VLOOKUP(5,H$19:I$60,2,FALSE)),0,VLOOKUP(5,H$19:I$60,2,FALSE))</f>
        <v>718.8</v>
      </c>
      <c r="C11">
        <f>IF(B11&lt;VLOOKUP($B$6,$A$2:$D$4,4),VLOOKUP($B$6,$A$2:$D$4,4),B11)</f>
        <v>718.8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910.0200000000001</v>
      </c>
    </row>
    <row r="16" spans="1:4" x14ac:dyDescent="0.25">
      <c r="A16" s="2" t="s">
        <v>14</v>
      </c>
      <c r="B16" s="2">
        <f>IF(B15&lt;B14,B14,IF(B15&gt;B13,B13,B15))</f>
        <v>910.0200000000001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390</v>
      </c>
      <c r="C19" t="s">
        <v>391</v>
      </c>
      <c r="D19" t="s">
        <v>392</v>
      </c>
      <c r="E19" t="s">
        <v>348</v>
      </c>
      <c r="F19">
        <v>1290</v>
      </c>
      <c r="G19" s="11">
        <f>IF(F19="","",F19/F$19)</f>
        <v>1</v>
      </c>
      <c r="H19">
        <f>IF(I19="","",_xlfn.RANK.EQ(I19,I$19:I$60))</f>
        <v>2</v>
      </c>
      <c r="I19" s="10">
        <v>905.4</v>
      </c>
    </row>
    <row r="20" spans="1:9" x14ac:dyDescent="0.25">
      <c r="A20" t="s">
        <v>15</v>
      </c>
      <c r="B20">
        <v>26</v>
      </c>
      <c r="C20" t="s">
        <v>393</v>
      </c>
      <c r="D20" t="s">
        <v>394</v>
      </c>
      <c r="E20" t="s">
        <v>381</v>
      </c>
      <c r="F20">
        <v>1254</v>
      </c>
      <c r="G20" s="11">
        <f t="shared" ref="G20:G60" si="0">IF(F20="","",F20/F$19)</f>
        <v>0.97209302325581393</v>
      </c>
      <c r="H20">
        <f>IF(I20="","",_xlfn.RANK.EQ(I20,I$19:I$60))</f>
        <v>7</v>
      </c>
      <c r="I20" s="7">
        <v>633.70000000000005</v>
      </c>
    </row>
    <row r="21" spans="1:9" ht="15" customHeight="1" x14ac:dyDescent="0.25">
      <c r="A21" t="s">
        <v>16</v>
      </c>
      <c r="B21" t="s">
        <v>336</v>
      </c>
      <c r="C21" t="s">
        <v>395</v>
      </c>
      <c r="D21" t="s">
        <v>396</v>
      </c>
      <c r="E21" t="s">
        <v>35</v>
      </c>
      <c r="F21">
        <v>1190</v>
      </c>
      <c r="G21" s="11">
        <f t="shared" si="0"/>
        <v>0.92248062015503873</v>
      </c>
      <c r="H21">
        <f>IF(I21="","",_xlfn.RANK.EQ(I21,I$19:I$60))</f>
        <v>1</v>
      </c>
      <c r="I21" s="7">
        <v>919.3</v>
      </c>
    </row>
    <row r="22" spans="1:9" ht="15" customHeight="1" x14ac:dyDescent="0.25">
      <c r="A22" t="s">
        <v>17</v>
      </c>
      <c r="B22" t="s">
        <v>378</v>
      </c>
      <c r="C22" t="s">
        <v>397</v>
      </c>
      <c r="D22" t="s">
        <v>398</v>
      </c>
      <c r="E22" t="s">
        <v>265</v>
      </c>
      <c r="F22">
        <v>1089</v>
      </c>
      <c r="G22" s="11">
        <f t="shared" si="0"/>
        <v>0.84418604651162787</v>
      </c>
      <c r="H22">
        <f>IF(I22="","",_xlfn.RANK.EQ(I22,I$19:I$60))</f>
        <v>3</v>
      </c>
      <c r="I22" s="7">
        <v>884.3</v>
      </c>
    </row>
    <row r="23" spans="1:9" ht="15" customHeight="1" x14ac:dyDescent="0.25">
      <c r="A23" t="s">
        <v>18</v>
      </c>
      <c r="B23" t="s">
        <v>399</v>
      </c>
      <c r="C23" t="s">
        <v>400</v>
      </c>
      <c r="D23" t="s">
        <v>401</v>
      </c>
      <c r="E23" t="s">
        <v>402</v>
      </c>
      <c r="F23">
        <v>1052</v>
      </c>
      <c r="G23" s="11">
        <f t="shared" si="0"/>
        <v>0.81550387596899221</v>
      </c>
      <c r="H23">
        <f>IF(I23="","",_xlfn.RANK.EQ(I23,I$19:I$60))</f>
        <v>4</v>
      </c>
      <c r="I23" s="7">
        <v>772.4</v>
      </c>
    </row>
    <row r="24" spans="1:9" x14ac:dyDescent="0.25">
      <c r="A24" t="s">
        <v>67</v>
      </c>
      <c r="B24" t="s">
        <v>255</v>
      </c>
      <c r="C24" t="s">
        <v>403</v>
      </c>
      <c r="D24" t="s">
        <v>401</v>
      </c>
      <c r="E24" t="s">
        <v>386</v>
      </c>
      <c r="F24">
        <v>1050</v>
      </c>
      <c r="G24" s="11">
        <f t="shared" si="0"/>
        <v>0.81395348837209303</v>
      </c>
      <c r="H24">
        <f>IF(I24="","",_xlfn.RANK.EQ(I24,I$19:I$60))</f>
        <v>6</v>
      </c>
      <c r="I24" s="8">
        <v>691.2</v>
      </c>
    </row>
    <row r="25" spans="1:9" x14ac:dyDescent="0.25">
      <c r="A25" t="s">
        <v>71</v>
      </c>
      <c r="B25" t="s">
        <v>404</v>
      </c>
      <c r="C25" t="s">
        <v>405</v>
      </c>
      <c r="D25" t="s">
        <v>406</v>
      </c>
      <c r="E25" t="s">
        <v>352</v>
      </c>
      <c r="F25">
        <v>1038</v>
      </c>
      <c r="G25" s="11">
        <f t="shared" si="0"/>
        <v>0.8046511627906977</v>
      </c>
      <c r="H25">
        <f>IF(I25="","",_xlfn.RANK.EQ(I25,I$19:I$60))</f>
        <v>5</v>
      </c>
      <c r="I25" s="8">
        <v>718.8</v>
      </c>
    </row>
    <row r="26" spans="1:9" x14ac:dyDescent="0.25">
      <c r="A26" t="s">
        <v>75</v>
      </c>
      <c r="B26" t="s">
        <v>407</v>
      </c>
      <c r="C26" t="s">
        <v>408</v>
      </c>
      <c r="D26" t="s">
        <v>409</v>
      </c>
      <c r="E26" t="s">
        <v>386</v>
      </c>
      <c r="F26">
        <v>937</v>
      </c>
      <c r="G26" s="11">
        <f t="shared" si="0"/>
        <v>0.72635658914728685</v>
      </c>
      <c r="H26">
        <f>IF(I26="","",_xlfn.RANK.EQ(I26,I$19:I$60))</f>
        <v>8</v>
      </c>
      <c r="I26" s="8">
        <v>296.89999999999998</v>
      </c>
    </row>
    <row r="27" spans="1:9" x14ac:dyDescent="0.25">
      <c r="A27" t="s">
        <v>80</v>
      </c>
      <c r="B27" t="s">
        <v>267</v>
      </c>
      <c r="C27" t="s">
        <v>410</v>
      </c>
      <c r="D27" t="s">
        <v>411</v>
      </c>
      <c r="E27" t="s">
        <v>412</v>
      </c>
      <c r="F27">
        <v>926</v>
      </c>
      <c r="G27" s="11">
        <f t="shared" si="0"/>
        <v>0.71782945736434112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413</v>
      </c>
      <c r="C28" t="s">
        <v>414</v>
      </c>
      <c r="D28" t="s">
        <v>415</v>
      </c>
      <c r="E28" t="s">
        <v>25</v>
      </c>
      <c r="F28">
        <v>919</v>
      </c>
      <c r="G28" s="11">
        <f t="shared" si="0"/>
        <v>0.71240310077519375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416</v>
      </c>
      <c r="C29" t="s">
        <v>417</v>
      </c>
      <c r="D29" t="s">
        <v>418</v>
      </c>
      <c r="E29" t="s">
        <v>352</v>
      </c>
      <c r="F29">
        <v>812</v>
      </c>
      <c r="G29" s="11">
        <f t="shared" si="0"/>
        <v>0.62945736434108523</v>
      </c>
      <c r="H29" t="str">
        <f>IF(I29="","",_xlfn.RANK.EQ(I29,I$19:I$60))</f>
        <v/>
      </c>
      <c r="I29" s="8"/>
    </row>
    <row r="30" spans="1:9" x14ac:dyDescent="0.25">
      <c r="A30" t="s">
        <v>94</v>
      </c>
      <c r="B30" t="s">
        <v>76</v>
      </c>
      <c r="C30" t="s">
        <v>419</v>
      </c>
      <c r="D30" t="s">
        <v>420</v>
      </c>
      <c r="E30" t="s">
        <v>421</v>
      </c>
      <c r="F30">
        <v>811</v>
      </c>
      <c r="G30" s="11">
        <f t="shared" si="0"/>
        <v>0.62868217054263564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135</v>
      </c>
      <c r="C31" t="s">
        <v>422</v>
      </c>
      <c r="D31" t="s">
        <v>394</v>
      </c>
      <c r="E31" t="s">
        <v>423</v>
      </c>
      <c r="F31">
        <v>807</v>
      </c>
      <c r="G31" s="11">
        <f t="shared" si="0"/>
        <v>0.62558139534883717</v>
      </c>
      <c r="H31" t="str">
        <f>IF(I31="","",_xlfn.RANK.EQ(I31,I$19:I$60))</f>
        <v/>
      </c>
      <c r="I31" s="8"/>
    </row>
    <row r="32" spans="1:9" x14ac:dyDescent="0.25">
      <c r="A32" t="s">
        <v>100</v>
      </c>
      <c r="B32" t="s">
        <v>342</v>
      </c>
      <c r="C32" t="s">
        <v>424</v>
      </c>
      <c r="D32" t="s">
        <v>392</v>
      </c>
      <c r="E32" t="s">
        <v>402</v>
      </c>
      <c r="F32">
        <v>787</v>
      </c>
      <c r="G32" s="11">
        <f t="shared" si="0"/>
        <v>0.610077519379845</v>
      </c>
      <c r="H32" t="str">
        <f>IF(I32="","",_xlfn.RANK.EQ(I32,I$19:I$60))</f>
        <v/>
      </c>
      <c r="I32" s="8"/>
    </row>
    <row r="33" spans="1:9" x14ac:dyDescent="0.25">
      <c r="A33" t="s">
        <v>104</v>
      </c>
      <c r="B33" t="s">
        <v>269</v>
      </c>
      <c r="C33" t="s">
        <v>425</v>
      </c>
      <c r="D33" t="s">
        <v>426</v>
      </c>
      <c r="E33" t="s">
        <v>427</v>
      </c>
      <c r="F33">
        <v>660</v>
      </c>
      <c r="G33" s="11">
        <f t="shared" si="0"/>
        <v>0.51162790697674421</v>
      </c>
      <c r="H33" t="str">
        <f>IF(I33="","",_xlfn.RANK.EQ(I33,I$19:I$60))</f>
        <v/>
      </c>
      <c r="I33" s="8"/>
    </row>
    <row r="34" spans="1:9" x14ac:dyDescent="0.25">
      <c r="A34" t="s">
        <v>108</v>
      </c>
      <c r="B34" t="s">
        <v>152</v>
      </c>
      <c r="C34" t="s">
        <v>428</v>
      </c>
      <c r="D34" t="s">
        <v>429</v>
      </c>
      <c r="E34" t="s">
        <v>430</v>
      </c>
      <c r="F34">
        <v>590</v>
      </c>
      <c r="G34" s="11">
        <f t="shared" si="0"/>
        <v>0.4573643410852713</v>
      </c>
      <c r="H34" t="str">
        <f>IF(I34="","",_xlfn.RANK.EQ(I34,I$19:I$60))</f>
        <v/>
      </c>
      <c r="I34" s="8"/>
    </row>
    <row r="35" spans="1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1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1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1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1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1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1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1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1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1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1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1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1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1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959.7</v>
      </c>
      <c r="C7">
        <f>IF(B7&lt;VLOOKUP($B$6,$A$2:$D$4,4),VLOOKUP($B$6,$A$2:$D$4,4),B7)</f>
        <v>959.7</v>
      </c>
    </row>
    <row r="8" spans="1:4" x14ac:dyDescent="0.25">
      <c r="A8" t="s">
        <v>1</v>
      </c>
      <c r="B8" s="3">
        <f>IF(ISNA(VLOOKUP(2,H$19:I$60,2,FALSE)),0,VLOOKUP(2,H$19:I$60,2,FALSE))</f>
        <v>907.7</v>
      </c>
      <c r="C8">
        <f>IF(B8&lt;VLOOKUP($B$6,$A$2:$D$4,4),VLOOKUP($B$6,$A$2:$D$4,4),B8)</f>
        <v>907.7</v>
      </c>
    </row>
    <row r="9" spans="1:4" x14ac:dyDescent="0.25">
      <c r="A9" t="s">
        <v>2</v>
      </c>
      <c r="B9" s="3">
        <f>IF(ISNA(VLOOKUP(3,H$19:I$60,2,FALSE)),0,VLOOKUP(3,H$19:I$60,2,FALSE))</f>
        <v>885</v>
      </c>
      <c r="C9">
        <f>IF(B9&lt;VLOOKUP($B$6,$A$2:$D$4,4),VLOOKUP($B$6,$A$2:$D$4,4),B9)</f>
        <v>885</v>
      </c>
    </row>
    <row r="10" spans="1:4" x14ac:dyDescent="0.25">
      <c r="A10" t="s">
        <v>3</v>
      </c>
      <c r="B10" s="3">
        <f>IF(ISNA(VLOOKUP(4,H$19:I$60,2,FALSE)),0,VLOOKUP(4,H$19:I$60,2,FALSE))</f>
        <v>726.9</v>
      </c>
      <c r="C10">
        <f>IF(B10&lt;VLOOKUP($B$6,$A$2:$D$4,4),VLOOKUP($B$6,$A$2:$D$4,4),B10)</f>
        <v>726.9</v>
      </c>
    </row>
    <row r="11" spans="1:4" x14ac:dyDescent="0.25">
      <c r="A11" t="s">
        <v>4</v>
      </c>
      <c r="B11" s="3">
        <f>IF(ISNA(VLOOKUP(5,H$19:I$60,2,FALSE)),0,VLOOKUP(5,H$19:I$60,2,FALSE))</f>
        <v>702.6</v>
      </c>
      <c r="C11">
        <f>IF(B11&lt;VLOOKUP($B$6,$A$2:$D$4,4),VLOOKUP($B$6,$A$2:$D$4,4),B11)</f>
        <v>702.6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908.19000000000017</v>
      </c>
    </row>
    <row r="16" spans="1:4" x14ac:dyDescent="0.25">
      <c r="A16" s="2" t="s">
        <v>14</v>
      </c>
      <c r="B16" s="2">
        <f>IF(B15&lt;B14,B14,IF(B15&gt;B13,B13,B15))</f>
        <v>908.19000000000017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120</v>
      </c>
      <c r="C19" t="s">
        <v>431</v>
      </c>
      <c r="D19" t="s">
        <v>420</v>
      </c>
      <c r="E19" t="s">
        <v>84</v>
      </c>
      <c r="F19">
        <v>1000</v>
      </c>
      <c r="G19" s="11">
        <f>IF(F19="","",F19/F$19)</f>
        <v>1</v>
      </c>
      <c r="H19">
        <f>IF(I19="","",_xlfn.RANK.EQ(I19,I$19:I$60))</f>
        <v>1</v>
      </c>
      <c r="I19" s="10">
        <v>959.7</v>
      </c>
    </row>
    <row r="20" spans="1:9" x14ac:dyDescent="0.25">
      <c r="A20" t="s">
        <v>15</v>
      </c>
      <c r="B20" t="s">
        <v>129</v>
      </c>
      <c r="C20" t="s">
        <v>432</v>
      </c>
      <c r="D20" t="s">
        <v>392</v>
      </c>
      <c r="E20" t="s">
        <v>84</v>
      </c>
      <c r="F20">
        <v>999</v>
      </c>
      <c r="G20" s="11">
        <f t="shared" ref="G20:G60" si="0">IF(F20="","",F20/F$19)</f>
        <v>0.999</v>
      </c>
      <c r="H20">
        <f>IF(I20="","",_xlfn.RANK.EQ(I20,I$19:I$60))</f>
        <v>2</v>
      </c>
      <c r="I20" s="7">
        <v>907.7</v>
      </c>
    </row>
    <row r="21" spans="1:9" ht="15" customHeight="1" x14ac:dyDescent="0.25">
      <c r="A21" t="s">
        <v>16</v>
      </c>
      <c r="B21" t="s">
        <v>433</v>
      </c>
      <c r="C21" t="s">
        <v>434</v>
      </c>
      <c r="D21" t="s">
        <v>429</v>
      </c>
      <c r="E21" t="s">
        <v>89</v>
      </c>
      <c r="F21">
        <v>993</v>
      </c>
      <c r="G21" s="11">
        <f t="shared" si="0"/>
        <v>0.99299999999999999</v>
      </c>
      <c r="H21">
        <f>IF(I21="","",_xlfn.RANK.EQ(I21,I$19:I$60))</f>
        <v>5</v>
      </c>
      <c r="I21" s="7">
        <v>702.6</v>
      </c>
    </row>
    <row r="22" spans="1:9" ht="15" customHeight="1" x14ac:dyDescent="0.25">
      <c r="A22" t="s">
        <v>17</v>
      </c>
      <c r="B22" t="s">
        <v>435</v>
      </c>
      <c r="C22" t="s">
        <v>436</v>
      </c>
      <c r="D22" t="s">
        <v>437</v>
      </c>
      <c r="E22" t="s">
        <v>66</v>
      </c>
      <c r="F22">
        <v>987</v>
      </c>
      <c r="G22" s="11">
        <f t="shared" si="0"/>
        <v>0.98699999999999999</v>
      </c>
      <c r="H22">
        <f>IF(I22="","",_xlfn.RANK.EQ(I22,I$19:I$60))</f>
        <v>3</v>
      </c>
      <c r="I22" s="7">
        <v>885</v>
      </c>
    </row>
    <row r="23" spans="1:9" ht="15" customHeight="1" x14ac:dyDescent="0.25">
      <c r="A23" t="s">
        <v>18</v>
      </c>
      <c r="B23" t="s">
        <v>438</v>
      </c>
      <c r="C23" t="s">
        <v>439</v>
      </c>
      <c r="D23" t="s">
        <v>406</v>
      </c>
      <c r="E23" t="s">
        <v>440</v>
      </c>
      <c r="F23">
        <v>933</v>
      </c>
      <c r="G23" s="11">
        <f t="shared" si="0"/>
        <v>0.93300000000000005</v>
      </c>
      <c r="H23">
        <f>IF(I23="","",_xlfn.RANK.EQ(I23,I$19:I$60))</f>
        <v>9</v>
      </c>
      <c r="I23" s="7">
        <v>140.5</v>
      </c>
    </row>
    <row r="24" spans="1:9" x14ac:dyDescent="0.25">
      <c r="A24" t="s">
        <v>67</v>
      </c>
      <c r="B24">
        <v>717</v>
      </c>
      <c r="C24" t="s">
        <v>441</v>
      </c>
      <c r="D24" t="s">
        <v>442</v>
      </c>
      <c r="E24" t="s">
        <v>55</v>
      </c>
      <c r="F24">
        <v>901</v>
      </c>
      <c r="G24" s="11">
        <f t="shared" si="0"/>
        <v>0.90100000000000002</v>
      </c>
      <c r="H24">
        <f>IF(I24="","",_xlfn.RANK.EQ(I24,I$19:I$60))</f>
        <v>4</v>
      </c>
      <c r="I24" s="8">
        <v>726.9</v>
      </c>
    </row>
    <row r="25" spans="1:9" x14ac:dyDescent="0.25">
      <c r="A25" t="s">
        <v>71</v>
      </c>
      <c r="B25" t="s">
        <v>443</v>
      </c>
      <c r="C25" t="s">
        <v>444</v>
      </c>
      <c r="D25" t="s">
        <v>445</v>
      </c>
      <c r="E25" t="s">
        <v>59</v>
      </c>
      <c r="F25">
        <v>853</v>
      </c>
      <c r="G25" s="11">
        <f t="shared" si="0"/>
        <v>0.85299999999999998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 t="s">
        <v>446</v>
      </c>
      <c r="C26" t="s">
        <v>447</v>
      </c>
      <c r="D26" t="s">
        <v>406</v>
      </c>
      <c r="E26" t="s">
        <v>79</v>
      </c>
      <c r="F26">
        <v>846</v>
      </c>
      <c r="G26" s="11">
        <f t="shared" si="0"/>
        <v>0.84599999999999997</v>
      </c>
      <c r="H26">
        <f>IF(I26="","",_xlfn.RANK.EQ(I26,I$19:I$60))</f>
        <v>6</v>
      </c>
      <c r="I26" s="8">
        <v>680.4</v>
      </c>
    </row>
    <row r="27" spans="1:9" x14ac:dyDescent="0.25">
      <c r="A27" t="s">
        <v>80</v>
      </c>
      <c r="B27" t="s">
        <v>448</v>
      </c>
      <c r="C27" t="s">
        <v>449</v>
      </c>
      <c r="D27" t="s">
        <v>409</v>
      </c>
      <c r="E27" t="s">
        <v>59</v>
      </c>
      <c r="F27">
        <v>800</v>
      </c>
      <c r="G27" s="11">
        <f t="shared" si="0"/>
        <v>0.8</v>
      </c>
      <c r="H27">
        <f>IF(I27="","",_xlfn.RANK.EQ(I27,I$19:I$60))</f>
        <v>7</v>
      </c>
      <c r="I27" s="8">
        <v>583.4</v>
      </c>
    </row>
    <row r="28" spans="1:9" x14ac:dyDescent="0.25">
      <c r="A28" t="s">
        <v>85</v>
      </c>
      <c r="B28" t="s">
        <v>450</v>
      </c>
      <c r="C28" t="s">
        <v>451</v>
      </c>
      <c r="D28" t="s">
        <v>409</v>
      </c>
      <c r="E28" t="s">
        <v>452</v>
      </c>
      <c r="F28">
        <v>794</v>
      </c>
      <c r="G28" s="11">
        <f t="shared" si="0"/>
        <v>0.79400000000000004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330</v>
      </c>
      <c r="C29" t="s">
        <v>453</v>
      </c>
      <c r="D29" t="s">
        <v>454</v>
      </c>
      <c r="E29" t="s">
        <v>79</v>
      </c>
      <c r="F29">
        <v>788</v>
      </c>
      <c r="G29" s="11">
        <f t="shared" si="0"/>
        <v>0.78800000000000003</v>
      </c>
      <c r="H29">
        <f>IF(I29="","",_xlfn.RANK.EQ(I29,I$19:I$60))</f>
        <v>8</v>
      </c>
      <c r="I29" s="8">
        <v>506.3</v>
      </c>
    </row>
    <row r="30" spans="1:9" x14ac:dyDescent="0.25">
      <c r="A30" t="s">
        <v>94</v>
      </c>
      <c r="B30" t="s">
        <v>455</v>
      </c>
      <c r="C30" t="s">
        <v>456</v>
      </c>
      <c r="D30" t="s">
        <v>409</v>
      </c>
      <c r="E30" t="s">
        <v>59</v>
      </c>
      <c r="F30">
        <v>740</v>
      </c>
      <c r="G30" s="11">
        <f t="shared" si="0"/>
        <v>0.74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457</v>
      </c>
      <c r="C31" t="s">
        <v>458</v>
      </c>
      <c r="D31" t="s">
        <v>459</v>
      </c>
      <c r="E31" t="s">
        <v>79</v>
      </c>
      <c r="F31">
        <v>707</v>
      </c>
      <c r="G31" s="11">
        <f t="shared" si="0"/>
        <v>0.70699999999999996</v>
      </c>
      <c r="H31" t="str">
        <f>IF(I31="","",_xlfn.RANK.EQ(I31,I$19:I$60))</f>
        <v/>
      </c>
      <c r="I31" s="8"/>
    </row>
    <row r="32" spans="1:9" x14ac:dyDescent="0.25">
      <c r="A32" t="s">
        <v>100</v>
      </c>
      <c r="B32" t="s">
        <v>460</v>
      </c>
      <c r="C32" t="s">
        <v>461</v>
      </c>
      <c r="D32" t="s">
        <v>462</v>
      </c>
      <c r="E32" t="s">
        <v>79</v>
      </c>
      <c r="F32">
        <v>683</v>
      </c>
      <c r="G32" s="11">
        <f t="shared" si="0"/>
        <v>0.68300000000000005</v>
      </c>
      <c r="H32" t="str">
        <f>IF(I32="","",_xlfn.RANK.EQ(I32,I$19:I$60))</f>
        <v/>
      </c>
      <c r="I32" s="8"/>
    </row>
    <row r="33" spans="1:9" x14ac:dyDescent="0.25">
      <c r="A33" t="s">
        <v>104</v>
      </c>
      <c r="B33" t="s">
        <v>360</v>
      </c>
      <c r="C33" t="s">
        <v>463</v>
      </c>
      <c r="D33" t="s">
        <v>464</v>
      </c>
      <c r="E33" t="s">
        <v>59</v>
      </c>
      <c r="F33">
        <v>667</v>
      </c>
      <c r="G33" s="11">
        <f t="shared" si="0"/>
        <v>0.66700000000000004</v>
      </c>
      <c r="H33" t="str">
        <f>IF(I33="","",_xlfn.RANK.EQ(I33,I$19:I$60))</f>
        <v/>
      </c>
      <c r="I33" s="8"/>
    </row>
    <row r="34" spans="1:9" x14ac:dyDescent="0.25">
      <c r="A34" t="s">
        <v>108</v>
      </c>
      <c r="B34" t="s">
        <v>465</v>
      </c>
      <c r="C34" t="s">
        <v>466</v>
      </c>
      <c r="D34" t="s">
        <v>467</v>
      </c>
      <c r="E34" t="s">
        <v>84</v>
      </c>
      <c r="F34">
        <v>654</v>
      </c>
      <c r="G34" s="11">
        <f t="shared" si="0"/>
        <v>0.65400000000000003</v>
      </c>
      <c r="H34" t="str">
        <f>IF(I34="","",_xlfn.RANK.EQ(I34,I$19:I$60))</f>
        <v/>
      </c>
      <c r="I34" s="8"/>
    </row>
    <row r="35" spans="1:9" x14ac:dyDescent="0.25">
      <c r="A35" t="s">
        <v>122</v>
      </c>
      <c r="B35">
        <v>55</v>
      </c>
      <c r="C35" t="s">
        <v>468</v>
      </c>
      <c r="D35" t="s">
        <v>469</v>
      </c>
      <c r="E35" t="s">
        <v>470</v>
      </c>
      <c r="F35">
        <v>585</v>
      </c>
      <c r="G35" s="11">
        <f t="shared" si="0"/>
        <v>0.58499999999999996</v>
      </c>
      <c r="H35" t="str">
        <f>IF(I35="","",_xlfn.RANK.EQ(I35,I$19:I$60))</f>
        <v/>
      </c>
      <c r="I35" s="8"/>
    </row>
    <row r="36" spans="1:9" x14ac:dyDescent="0.25">
      <c r="A36" t="s">
        <v>123</v>
      </c>
      <c r="B36" t="s">
        <v>471</v>
      </c>
      <c r="C36" t="s">
        <v>472</v>
      </c>
      <c r="D36" t="s">
        <v>473</v>
      </c>
      <c r="E36" t="s">
        <v>79</v>
      </c>
      <c r="F36">
        <v>547</v>
      </c>
      <c r="G36" s="11">
        <f t="shared" si="0"/>
        <v>0.54700000000000004</v>
      </c>
      <c r="H36" t="str">
        <f>IF(I36="","",_xlfn.RANK.EQ(I36,I$19:I$60))</f>
        <v/>
      </c>
      <c r="I36" s="8"/>
    </row>
    <row r="37" spans="1:9" x14ac:dyDescent="0.25">
      <c r="A37" t="s">
        <v>124</v>
      </c>
      <c r="B37" t="s">
        <v>474</v>
      </c>
      <c r="C37" t="s">
        <v>475</v>
      </c>
      <c r="D37" t="s">
        <v>476</v>
      </c>
      <c r="E37" t="s">
        <v>477</v>
      </c>
      <c r="F37">
        <v>422</v>
      </c>
      <c r="G37" s="11">
        <f t="shared" si="0"/>
        <v>0.42199999999999999</v>
      </c>
      <c r="H37" t="str">
        <f>IF(I37="","",_xlfn.RANK.EQ(I37,I$19:I$60))</f>
        <v/>
      </c>
      <c r="I37" s="8"/>
    </row>
    <row r="38" spans="1:9" x14ac:dyDescent="0.25">
      <c r="A38" t="s">
        <v>126</v>
      </c>
      <c r="B38">
        <v>43</v>
      </c>
      <c r="C38" t="s">
        <v>478</v>
      </c>
      <c r="D38" t="s">
        <v>479</v>
      </c>
      <c r="E38" t="s">
        <v>440</v>
      </c>
      <c r="F38">
        <v>372</v>
      </c>
      <c r="G38" s="11">
        <f t="shared" si="0"/>
        <v>0.372</v>
      </c>
      <c r="H38" t="str">
        <f>IF(I38="","",_xlfn.RANK.EQ(I38,I$19:I$60))</f>
        <v/>
      </c>
      <c r="I38" s="8"/>
    </row>
    <row r="39" spans="1:9" x14ac:dyDescent="0.25">
      <c r="A39" t="s">
        <v>127</v>
      </c>
      <c r="B39" t="s">
        <v>480</v>
      </c>
      <c r="C39" t="s">
        <v>481</v>
      </c>
      <c r="D39" t="s">
        <v>406</v>
      </c>
      <c r="E39" t="s">
        <v>79</v>
      </c>
      <c r="F39">
        <v>310</v>
      </c>
      <c r="G39" s="11">
        <f t="shared" si="0"/>
        <v>0.31</v>
      </c>
      <c r="H39" t="str">
        <f>IF(I39="","",_xlfn.RANK.EQ(I39,I$19:I$60))</f>
        <v/>
      </c>
      <c r="I39" s="8"/>
    </row>
    <row r="40" spans="1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1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1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1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1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1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1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1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1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935.1</v>
      </c>
      <c r="C7">
        <f>IF(B7&lt;VLOOKUP($B$6,$A$2:$D$4,4),VLOOKUP($B$6,$A$2:$D$4,4),B7)</f>
        <v>935.1</v>
      </c>
    </row>
    <row r="8" spans="1:4" x14ac:dyDescent="0.25">
      <c r="A8" t="s">
        <v>1</v>
      </c>
      <c r="B8" s="3">
        <f>IF(ISNA(VLOOKUP(2,H$19:I$60,2,FALSE)),0,VLOOKUP(2,H$19:I$60,2,FALSE))</f>
        <v>927.8</v>
      </c>
      <c r="C8">
        <f>IF(B8&lt;VLOOKUP($B$6,$A$2:$D$4,4),VLOOKUP($B$6,$A$2:$D$4,4),B8)</f>
        <v>927.8</v>
      </c>
    </row>
    <row r="9" spans="1:4" x14ac:dyDescent="0.25">
      <c r="A9" t="s">
        <v>2</v>
      </c>
      <c r="B9" s="3">
        <f>IF(ISNA(VLOOKUP(3,H$19:I$60,2,FALSE)),0,VLOOKUP(3,H$19:I$60,2,FALSE))</f>
        <v>907</v>
      </c>
      <c r="C9">
        <f>IF(B9&lt;VLOOKUP($B$6,$A$2:$D$4,4),VLOOKUP($B$6,$A$2:$D$4,4),B9)</f>
        <v>907</v>
      </c>
    </row>
    <row r="10" spans="1:4" x14ac:dyDescent="0.25">
      <c r="A10" t="s">
        <v>3</v>
      </c>
      <c r="B10" s="3">
        <f>IF(ISNA(VLOOKUP(4,H$19:I$60,2,FALSE)),0,VLOOKUP(4,H$19:I$60,2,FALSE))</f>
        <v>752.6</v>
      </c>
      <c r="C10">
        <f>IF(B10&lt;VLOOKUP($B$6,$A$2:$D$4,4),VLOOKUP($B$6,$A$2:$D$4,4),B10)</f>
        <v>752.6</v>
      </c>
    </row>
    <row r="11" spans="1:4" x14ac:dyDescent="0.25">
      <c r="A11" t="s">
        <v>4</v>
      </c>
      <c r="B11" s="3">
        <f>IF(ISNA(VLOOKUP(5,H$19:I$60,2,FALSE)),0,VLOOKUP(5,H$19:I$60,2,FALSE))</f>
        <v>736.3</v>
      </c>
      <c r="C11">
        <f>IF(B11&lt;VLOOKUP($B$6,$A$2:$D$4,4),VLOOKUP($B$6,$A$2:$D$4,4),B11)</f>
        <v>736.3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915.88</v>
      </c>
    </row>
    <row r="16" spans="1:4" x14ac:dyDescent="0.25">
      <c r="A16" s="2" t="s">
        <v>14</v>
      </c>
      <c r="B16" s="2">
        <f>IF(B15&lt;B14,B14,IF(B15&gt;B13,B13,B15))</f>
        <v>915.88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22</v>
      </c>
      <c r="C19" t="s">
        <v>23</v>
      </c>
      <c r="D19" t="s">
        <v>107</v>
      </c>
      <c r="E19" t="s">
        <v>25</v>
      </c>
      <c r="F19">
        <v>660</v>
      </c>
      <c r="G19" s="11">
        <f>IF(F19="","",F19/F$19)</f>
        <v>1</v>
      </c>
      <c r="H19">
        <f>IF(I19="","",_xlfn.RANK.EQ(I19,I$19:I$60))</f>
        <v>1</v>
      </c>
      <c r="I19" s="10">
        <v>935.1</v>
      </c>
    </row>
    <row r="20" spans="1:9" x14ac:dyDescent="0.25">
      <c r="A20" t="s">
        <v>15</v>
      </c>
      <c r="B20" t="s">
        <v>327</v>
      </c>
      <c r="C20" t="s">
        <v>328</v>
      </c>
      <c r="D20" t="s">
        <v>482</v>
      </c>
      <c r="E20" t="s">
        <v>265</v>
      </c>
      <c r="F20">
        <v>655</v>
      </c>
      <c r="G20" s="11">
        <f t="shared" ref="G20:G60" si="0">IF(F20="","",F20/F$19)</f>
        <v>0.99242424242424243</v>
      </c>
      <c r="H20">
        <f>IF(I20="","",_xlfn.RANK.EQ(I20,I$19:I$60))</f>
        <v>2</v>
      </c>
      <c r="I20" s="10">
        <v>927.8</v>
      </c>
    </row>
    <row r="21" spans="1:9" ht="15" customHeight="1" x14ac:dyDescent="0.25">
      <c r="A21" t="s">
        <v>16</v>
      </c>
      <c r="B21" t="s">
        <v>483</v>
      </c>
      <c r="C21" t="s">
        <v>484</v>
      </c>
      <c r="D21" t="s">
        <v>83</v>
      </c>
      <c r="E21" t="s">
        <v>485</v>
      </c>
      <c r="F21">
        <v>595</v>
      </c>
      <c r="G21" s="11">
        <f t="shared" si="0"/>
        <v>0.90151515151515149</v>
      </c>
      <c r="H21">
        <f>IF(I21="","",_xlfn.RANK.EQ(I21,I$19:I$60))</f>
        <v>3</v>
      </c>
      <c r="I21" s="7">
        <v>907</v>
      </c>
    </row>
    <row r="22" spans="1:9" ht="15" customHeight="1" x14ac:dyDescent="0.25">
      <c r="A22" t="s">
        <v>17</v>
      </c>
      <c r="B22" t="s">
        <v>486</v>
      </c>
      <c r="C22" t="s">
        <v>487</v>
      </c>
      <c r="D22" t="s">
        <v>107</v>
      </c>
      <c r="E22" t="s">
        <v>266</v>
      </c>
      <c r="F22">
        <v>463</v>
      </c>
      <c r="G22" s="11">
        <f t="shared" si="0"/>
        <v>0.70151515151515154</v>
      </c>
      <c r="H22">
        <f>IF(I22="","",_xlfn.RANK.EQ(I22,I$19:I$60))</f>
        <v>4</v>
      </c>
      <c r="I22" s="7">
        <v>752.6</v>
      </c>
    </row>
    <row r="23" spans="1:9" ht="15" customHeight="1" x14ac:dyDescent="0.25">
      <c r="A23" t="s">
        <v>17</v>
      </c>
      <c r="B23" t="s">
        <v>488</v>
      </c>
      <c r="C23" t="s">
        <v>489</v>
      </c>
      <c r="D23" t="s">
        <v>58</v>
      </c>
      <c r="E23" t="s">
        <v>359</v>
      </c>
      <c r="F23">
        <v>463</v>
      </c>
      <c r="G23" s="11">
        <f t="shared" si="0"/>
        <v>0.70151515151515154</v>
      </c>
      <c r="H23">
        <f>IF(I23="","",_xlfn.RANK.EQ(I23,I$19:I$60))</f>
        <v>5</v>
      </c>
      <c r="I23" s="7">
        <v>736.3</v>
      </c>
    </row>
    <row r="24" spans="1:9" x14ac:dyDescent="0.25">
      <c r="A24" t="s">
        <v>67</v>
      </c>
      <c r="B24" t="s">
        <v>375</v>
      </c>
      <c r="C24" t="s">
        <v>490</v>
      </c>
      <c r="D24" t="s">
        <v>491</v>
      </c>
      <c r="E24" t="s">
        <v>265</v>
      </c>
      <c r="F24">
        <v>435</v>
      </c>
      <c r="G24" s="11">
        <f t="shared" si="0"/>
        <v>0.65909090909090906</v>
      </c>
      <c r="H24" t="str">
        <f>IF(I24="","",_xlfn.RANK.EQ(I24,I$19:I$60))</f>
        <v/>
      </c>
      <c r="I24" s="8"/>
    </row>
    <row r="25" spans="1:9" x14ac:dyDescent="0.25">
      <c r="A25" t="s">
        <v>71</v>
      </c>
      <c r="B25" t="s">
        <v>492</v>
      </c>
      <c r="C25" t="s">
        <v>379</v>
      </c>
      <c r="D25" t="s">
        <v>493</v>
      </c>
      <c r="E25" t="s">
        <v>348</v>
      </c>
      <c r="F25">
        <v>374</v>
      </c>
      <c r="G25" s="11">
        <f t="shared" si="0"/>
        <v>0.56666666666666665</v>
      </c>
      <c r="H25" t="str">
        <f>IF(I25="","",_xlfn.RANK.EQ(I25,I$19:I$60))</f>
        <v/>
      </c>
      <c r="I25" s="8"/>
    </row>
    <row r="26" spans="1:9" x14ac:dyDescent="0.25">
      <c r="A26" t="s">
        <v>75</v>
      </c>
      <c r="B26" t="s">
        <v>494</v>
      </c>
      <c r="C26" t="s">
        <v>495</v>
      </c>
      <c r="D26" t="s">
        <v>107</v>
      </c>
      <c r="E26" t="s">
        <v>412</v>
      </c>
      <c r="F26">
        <v>324</v>
      </c>
      <c r="G26" s="11">
        <f t="shared" si="0"/>
        <v>0.49090909090909091</v>
      </c>
      <c r="H26" t="str">
        <f>IF(I26="","",_xlfn.RANK.EQ(I26,I$19:I$60))</f>
        <v/>
      </c>
      <c r="I26" s="8"/>
    </row>
    <row r="27" spans="1:9" x14ac:dyDescent="0.25">
      <c r="A27" t="s">
        <v>80</v>
      </c>
      <c r="B27" t="s">
        <v>331</v>
      </c>
      <c r="C27" t="s">
        <v>496</v>
      </c>
      <c r="D27" t="s">
        <v>107</v>
      </c>
      <c r="E27" t="s">
        <v>25</v>
      </c>
      <c r="F27">
        <v>306</v>
      </c>
      <c r="G27" s="11">
        <f t="shared" si="0"/>
        <v>0.46363636363636362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332</v>
      </c>
      <c r="C28" t="s">
        <v>497</v>
      </c>
      <c r="D28" t="s">
        <v>107</v>
      </c>
      <c r="E28" t="s">
        <v>352</v>
      </c>
      <c r="F28">
        <v>157</v>
      </c>
      <c r="G28" s="11">
        <f t="shared" si="0"/>
        <v>0.23787878787878788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377</v>
      </c>
      <c r="C29" t="s">
        <v>498</v>
      </c>
      <c r="D29" t="s">
        <v>107</v>
      </c>
      <c r="E29" t="s">
        <v>266</v>
      </c>
      <c r="F29">
        <v>40</v>
      </c>
      <c r="G29" s="11">
        <f t="shared" si="0"/>
        <v>6.0606060606060608E-2</v>
      </c>
      <c r="H29" t="str">
        <f>IF(I29="","",_xlfn.RANK.EQ(I29,I$19:I$60))</f>
        <v/>
      </c>
      <c r="I29" s="8"/>
    </row>
    <row r="30" spans="1:9" x14ac:dyDescent="0.25">
      <c r="G30" s="11" t="str">
        <f t="shared" si="0"/>
        <v/>
      </c>
      <c r="H30" t="str">
        <f>IF(I30="","",_xlfn.RANK.EQ(I30,I$19:I$60))</f>
        <v/>
      </c>
      <c r="I30" s="8"/>
    </row>
    <row r="31" spans="1:9" x14ac:dyDescent="0.25">
      <c r="G31" s="11" t="str">
        <f t="shared" si="0"/>
        <v/>
      </c>
      <c r="H31" t="str">
        <f>IF(I31="","",_xlfn.RANK.EQ(I31,I$19:I$60))</f>
        <v/>
      </c>
      <c r="I31" s="8"/>
    </row>
    <row r="32" spans="1:9" x14ac:dyDescent="0.25">
      <c r="G32" s="11" t="str">
        <f t="shared" si="0"/>
        <v/>
      </c>
      <c r="H32" t="str">
        <f>IF(I32="","",_xlfn.RANK.EQ(I32,I$19:I$60))</f>
        <v/>
      </c>
      <c r="I32" s="8"/>
    </row>
    <row r="33" spans="7:9" x14ac:dyDescent="0.25">
      <c r="G33" s="11" t="str">
        <f t="shared" si="0"/>
        <v/>
      </c>
      <c r="H33" t="str">
        <f>IF(I33="","",_xlfn.RANK.EQ(I33,I$19:I$60))</f>
        <v/>
      </c>
      <c r="I33" s="8"/>
    </row>
    <row r="34" spans="7:9" x14ac:dyDescent="0.25">
      <c r="G34" s="11" t="str">
        <f t="shared" si="0"/>
        <v/>
      </c>
      <c r="H34" t="str">
        <f>IF(I34="","",_xlfn.RANK.EQ(I34,I$19:I$60))</f>
        <v/>
      </c>
      <c r="I34" s="8"/>
    </row>
    <row r="35" spans="7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7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7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7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7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7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7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7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7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7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7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7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7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7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pane ySplit="18" topLeftCell="A19" activePane="bottomLeft" state="frozen"/>
      <selection pane="bottomLeft" activeCell="B16" sqref="B16"/>
    </sheetView>
  </sheetViews>
  <sheetFormatPr defaultRowHeight="15" x14ac:dyDescent="0.25"/>
  <cols>
    <col min="1" max="1" width="21.140625" customWidth="1"/>
    <col min="2" max="2" width="10.7109375" bestFit="1" customWidth="1"/>
    <col min="3" max="3" width="32.140625" bestFit="1" customWidth="1"/>
    <col min="4" max="4" width="34.5703125" customWidth="1"/>
    <col min="5" max="5" width="15.42578125" customWidth="1"/>
    <col min="7" max="7" width="11" bestFit="1" customWidth="1"/>
    <col min="9" max="9" width="14" customWidth="1"/>
  </cols>
  <sheetData>
    <row r="1" spans="1:4" x14ac:dyDescent="0.25">
      <c r="A1" s="2" t="s">
        <v>5</v>
      </c>
      <c r="B1" s="2" t="s">
        <v>9</v>
      </c>
      <c r="C1" s="2" t="s">
        <v>7</v>
      </c>
      <c r="D1" s="2" t="s">
        <v>8</v>
      </c>
    </row>
    <row r="2" spans="1:4" x14ac:dyDescent="0.25">
      <c r="A2" t="s">
        <v>6</v>
      </c>
      <c r="B2">
        <v>1000</v>
      </c>
      <c r="C2">
        <v>960</v>
      </c>
      <c r="D2">
        <v>900</v>
      </c>
    </row>
    <row r="3" spans="1:4" x14ac:dyDescent="0.25">
      <c r="A3" s="1">
        <v>1</v>
      </c>
      <c r="B3">
        <v>980</v>
      </c>
      <c r="C3">
        <v>900</v>
      </c>
      <c r="D3">
        <v>800</v>
      </c>
    </row>
    <row r="4" spans="1:4" x14ac:dyDescent="0.25">
      <c r="A4" s="1">
        <v>2</v>
      </c>
      <c r="B4">
        <v>960</v>
      </c>
      <c r="C4">
        <v>800</v>
      </c>
      <c r="D4">
        <v>620</v>
      </c>
    </row>
    <row r="6" spans="1:4" x14ac:dyDescent="0.25">
      <c r="A6" s="2" t="s">
        <v>10</v>
      </c>
      <c r="B6">
        <v>2</v>
      </c>
      <c r="C6" s="5" t="s">
        <v>47</v>
      </c>
    </row>
    <row r="7" spans="1:4" x14ac:dyDescent="0.25">
      <c r="A7" t="s">
        <v>0</v>
      </c>
      <c r="B7" s="3">
        <f>IF(ISNA(VLOOKUP(1,H$19:I$60,2,FALSE)),0,VLOOKUP(1,H$19:I$60,2,FALSE))</f>
        <v>961.6</v>
      </c>
      <c r="C7">
        <f>IF(B7&lt;VLOOKUP($B$6,$A$2:$D$4,4),VLOOKUP($B$6,$A$2:$D$4,4),B7)</f>
        <v>961.6</v>
      </c>
    </row>
    <row r="8" spans="1:4" x14ac:dyDescent="0.25">
      <c r="A8" t="s">
        <v>1</v>
      </c>
      <c r="B8" s="3">
        <f>IF(ISNA(VLOOKUP(2,H$19:I$60,2,FALSE)),0,VLOOKUP(2,H$19:I$60,2,FALSE))</f>
        <v>933.9</v>
      </c>
      <c r="C8">
        <f>IF(B8&lt;VLOOKUP($B$6,$A$2:$D$4,4),VLOOKUP($B$6,$A$2:$D$4,4),B8)</f>
        <v>933.9</v>
      </c>
    </row>
    <row r="9" spans="1:4" x14ac:dyDescent="0.25">
      <c r="A9" t="s">
        <v>2</v>
      </c>
      <c r="B9" s="3">
        <f>IF(ISNA(VLOOKUP(3,H$19:I$60,2,FALSE)),0,VLOOKUP(3,H$19:I$60,2,FALSE))</f>
        <v>883.5</v>
      </c>
      <c r="C9">
        <f>IF(B9&lt;VLOOKUP($B$6,$A$2:$D$4,4),VLOOKUP($B$6,$A$2:$D$4,4),B9)</f>
        <v>883.5</v>
      </c>
    </row>
    <row r="10" spans="1:4" x14ac:dyDescent="0.25">
      <c r="A10" t="s">
        <v>3</v>
      </c>
      <c r="B10" s="3">
        <f>IF(ISNA(VLOOKUP(4,H$19:I$60,2,FALSE)),0,VLOOKUP(4,H$19:I$60,2,FALSE))</f>
        <v>870.2</v>
      </c>
      <c r="C10">
        <f>IF(B10&lt;VLOOKUP($B$6,$A$2:$D$4,4),VLOOKUP($B$6,$A$2:$D$4,4),B10)</f>
        <v>870.2</v>
      </c>
    </row>
    <row r="11" spans="1:4" x14ac:dyDescent="0.25">
      <c r="A11" t="s">
        <v>4</v>
      </c>
      <c r="B11" s="3">
        <f>IF(ISNA(VLOOKUP(5,H$19:I$60,2,FALSE)),0,VLOOKUP(5,H$19:I$60,2,FALSE))</f>
        <v>723.7</v>
      </c>
      <c r="C11">
        <f>IF(B11&lt;VLOOKUP($B$6,$A$2:$D$4,4),VLOOKUP($B$6,$A$2:$D$4,4),B11)</f>
        <v>723.7</v>
      </c>
    </row>
    <row r="13" spans="1:4" x14ac:dyDescent="0.25">
      <c r="A13" t="s">
        <v>11</v>
      </c>
      <c r="B13">
        <f>VLOOKUP($B$6,$A$2:$D$4,2)</f>
        <v>960</v>
      </c>
    </row>
    <row r="14" spans="1:4" x14ac:dyDescent="0.25">
      <c r="A14" t="s">
        <v>12</v>
      </c>
      <c r="B14">
        <f>VLOOKUP($B$6,$A$2:$D$4,3)</f>
        <v>800</v>
      </c>
    </row>
    <row r="15" spans="1:4" x14ac:dyDescent="0.25">
      <c r="A15" t="s">
        <v>13</v>
      </c>
      <c r="B15">
        <f>0.1*(5*$B$13+SUM(C$7:C$11)+100)</f>
        <v>927.29</v>
      </c>
    </row>
    <row r="16" spans="1:4" x14ac:dyDescent="0.25">
      <c r="A16" s="2" t="s">
        <v>14</v>
      </c>
      <c r="B16" s="2">
        <f>IF(B15&lt;B14,B14,IF(B15&gt;B13,B13,B15))</f>
        <v>927.29</v>
      </c>
    </row>
    <row r="18" spans="1:9" x14ac:dyDescent="0.25">
      <c r="A18" s="4" t="s">
        <v>40</v>
      </c>
      <c r="B18" s="4" t="s">
        <v>41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46</v>
      </c>
      <c r="H18" s="9" t="s">
        <v>649</v>
      </c>
      <c r="I18" s="6" t="s">
        <v>39</v>
      </c>
    </row>
    <row r="19" spans="1:9" x14ac:dyDescent="0.25">
      <c r="A19" t="s">
        <v>19</v>
      </c>
      <c r="B19" t="s">
        <v>48</v>
      </c>
      <c r="C19" t="s">
        <v>49</v>
      </c>
      <c r="D19" t="s">
        <v>50</v>
      </c>
      <c r="E19" t="s">
        <v>51</v>
      </c>
      <c r="F19">
        <v>794</v>
      </c>
      <c r="G19" s="11">
        <f>IF(F19="","",F19/F$19)</f>
        <v>1</v>
      </c>
      <c r="H19">
        <f>IF(I19="","",_xlfn.RANK.EQ(I19,I$19:I$60))</f>
        <v>3</v>
      </c>
      <c r="I19" s="10">
        <v>883.5</v>
      </c>
    </row>
    <row r="20" spans="1:9" x14ac:dyDescent="0.25">
      <c r="A20" t="s">
        <v>15</v>
      </c>
      <c r="B20" t="s">
        <v>52</v>
      </c>
      <c r="C20" t="s">
        <v>53</v>
      </c>
      <c r="D20" t="s">
        <v>54</v>
      </c>
      <c r="E20" t="s">
        <v>55</v>
      </c>
      <c r="F20">
        <v>723</v>
      </c>
      <c r="G20" s="11">
        <f t="shared" ref="G20:G60" si="0">IF(F20="","",F20/F$19)</f>
        <v>0.91057934508816119</v>
      </c>
      <c r="H20">
        <f>IF(I20="","",_xlfn.RANK.EQ(I20,I$19:I$60))</f>
        <v>2</v>
      </c>
      <c r="I20" s="7">
        <v>933.9</v>
      </c>
    </row>
    <row r="21" spans="1:9" ht="15" customHeight="1" x14ac:dyDescent="0.25">
      <c r="A21" t="s">
        <v>16</v>
      </c>
      <c r="B21" t="s">
        <v>56</v>
      </c>
      <c r="C21" t="s">
        <v>57</v>
      </c>
      <c r="D21" t="s">
        <v>58</v>
      </c>
      <c r="E21" t="s">
        <v>59</v>
      </c>
      <c r="F21">
        <v>705</v>
      </c>
      <c r="G21" s="11">
        <f t="shared" si="0"/>
        <v>0.88790931989924438</v>
      </c>
      <c r="H21">
        <f>IF(I21="","",_xlfn.RANK.EQ(I21,I$19:I$60))</f>
        <v>1</v>
      </c>
      <c r="I21" s="7">
        <v>961.6</v>
      </c>
    </row>
    <row r="22" spans="1:9" ht="15" customHeight="1" x14ac:dyDescent="0.25">
      <c r="A22" t="s">
        <v>17</v>
      </c>
      <c r="B22" t="s">
        <v>60</v>
      </c>
      <c r="C22" t="s">
        <v>61</v>
      </c>
      <c r="D22" t="s">
        <v>62</v>
      </c>
      <c r="E22" t="s">
        <v>59</v>
      </c>
      <c r="F22">
        <v>676</v>
      </c>
      <c r="G22" s="11">
        <f t="shared" si="0"/>
        <v>0.8513853904282116</v>
      </c>
      <c r="H22">
        <f>IF(I22="","",_xlfn.RANK.EQ(I22,I$19:I$60))</f>
        <v>7</v>
      </c>
      <c r="I22" s="7">
        <v>642.5</v>
      </c>
    </row>
    <row r="23" spans="1:9" ht="15" customHeight="1" x14ac:dyDescent="0.25">
      <c r="A23" t="s">
        <v>18</v>
      </c>
      <c r="B23" t="s">
        <v>63</v>
      </c>
      <c r="C23" t="s">
        <v>64</v>
      </c>
      <c r="D23" t="s">
        <v>65</v>
      </c>
      <c r="E23" t="s">
        <v>66</v>
      </c>
      <c r="F23">
        <v>648</v>
      </c>
      <c r="G23" s="11">
        <f t="shared" si="0"/>
        <v>0.81612090680100757</v>
      </c>
      <c r="H23">
        <f>IF(I23="","",_xlfn.RANK.EQ(I23,I$19:I$60))</f>
        <v>5</v>
      </c>
      <c r="I23" s="7">
        <v>723.7</v>
      </c>
    </row>
    <row r="24" spans="1:9" x14ac:dyDescent="0.25">
      <c r="A24" t="s">
        <v>67</v>
      </c>
      <c r="B24" t="s">
        <v>68</v>
      </c>
      <c r="C24" t="s">
        <v>69</v>
      </c>
      <c r="D24" t="s">
        <v>70</v>
      </c>
      <c r="E24" t="s">
        <v>66</v>
      </c>
      <c r="F24">
        <v>647</v>
      </c>
      <c r="G24" s="11">
        <f t="shared" si="0"/>
        <v>0.81486146095717882</v>
      </c>
      <c r="H24">
        <f>IF(I24="","",_xlfn.RANK.EQ(I24,I$19:I$60))</f>
        <v>4</v>
      </c>
      <c r="I24" s="8">
        <v>870.2</v>
      </c>
    </row>
    <row r="25" spans="1:9" x14ac:dyDescent="0.25">
      <c r="A25" t="s">
        <v>71</v>
      </c>
      <c r="B25" t="s">
        <v>72</v>
      </c>
      <c r="C25" t="s">
        <v>73</v>
      </c>
      <c r="D25" t="s">
        <v>70</v>
      </c>
      <c r="E25" t="s">
        <v>74</v>
      </c>
      <c r="F25">
        <v>617</v>
      </c>
      <c r="G25" s="11">
        <f t="shared" si="0"/>
        <v>0.7770780856423174</v>
      </c>
      <c r="H25">
        <f>IF(I25="","",_xlfn.RANK.EQ(I25,I$19:I$60))</f>
        <v>8</v>
      </c>
      <c r="I25" s="8">
        <v>634.6</v>
      </c>
    </row>
    <row r="26" spans="1:9" x14ac:dyDescent="0.25">
      <c r="A26" t="s">
        <v>75</v>
      </c>
      <c r="B26" t="s">
        <v>76</v>
      </c>
      <c r="C26" t="s">
        <v>77</v>
      </c>
      <c r="D26" t="s">
        <v>78</v>
      </c>
      <c r="E26" t="s">
        <v>79</v>
      </c>
      <c r="F26">
        <v>613</v>
      </c>
      <c r="G26" s="11">
        <f t="shared" si="0"/>
        <v>0.77204030226700249</v>
      </c>
      <c r="H26">
        <f>IF(I26="","",_xlfn.RANK.EQ(I26,I$19:I$60))</f>
        <v>6</v>
      </c>
      <c r="I26" s="8">
        <v>656.1</v>
      </c>
    </row>
    <row r="27" spans="1:9" x14ac:dyDescent="0.25">
      <c r="A27" t="s">
        <v>80</v>
      </c>
      <c r="B27" t="s">
        <v>81</v>
      </c>
      <c r="C27" t="s">
        <v>82</v>
      </c>
      <c r="D27" t="s">
        <v>83</v>
      </c>
      <c r="E27" t="s">
        <v>84</v>
      </c>
      <c r="F27">
        <v>585</v>
      </c>
      <c r="G27" s="11">
        <f t="shared" si="0"/>
        <v>0.73677581863979846</v>
      </c>
      <c r="H27" t="str">
        <f>IF(I27="","",_xlfn.RANK.EQ(I27,I$19:I$60))</f>
        <v/>
      </c>
      <c r="I27" s="8"/>
    </row>
    <row r="28" spans="1:9" x14ac:dyDescent="0.25">
      <c r="A28" t="s">
        <v>85</v>
      </c>
      <c r="B28" t="s">
        <v>86</v>
      </c>
      <c r="C28" t="s">
        <v>87</v>
      </c>
      <c r="D28" t="s">
        <v>88</v>
      </c>
      <c r="E28" t="s">
        <v>89</v>
      </c>
      <c r="F28">
        <v>545</v>
      </c>
      <c r="G28" s="11">
        <f t="shared" si="0"/>
        <v>0.68639798488664983</v>
      </c>
      <c r="H28" t="str">
        <f>IF(I28="","",_xlfn.RANK.EQ(I28,I$19:I$60))</f>
        <v/>
      </c>
      <c r="I28" s="8"/>
    </row>
    <row r="29" spans="1:9" x14ac:dyDescent="0.25">
      <c r="A29" t="s">
        <v>90</v>
      </c>
      <c r="B29" t="s">
        <v>91</v>
      </c>
      <c r="C29" t="s">
        <v>92</v>
      </c>
      <c r="D29" t="s">
        <v>93</v>
      </c>
      <c r="E29" t="s">
        <v>55</v>
      </c>
      <c r="F29">
        <v>542</v>
      </c>
      <c r="G29" s="11">
        <f t="shared" si="0"/>
        <v>0.68261964735516378</v>
      </c>
      <c r="H29" t="str">
        <f>IF(I29="","",_xlfn.RANK.EQ(I29,I$19:I$60))</f>
        <v/>
      </c>
      <c r="I29" s="8"/>
    </row>
    <row r="30" spans="1:9" x14ac:dyDescent="0.25">
      <c r="A30" t="s">
        <v>94</v>
      </c>
      <c r="B30">
        <v>74</v>
      </c>
      <c r="C30" t="s">
        <v>95</v>
      </c>
      <c r="D30" t="s">
        <v>70</v>
      </c>
      <c r="E30" t="s">
        <v>84</v>
      </c>
      <c r="F30">
        <v>526</v>
      </c>
      <c r="G30" s="11">
        <f t="shared" si="0"/>
        <v>0.66246851385390426</v>
      </c>
      <c r="H30" t="str">
        <f>IF(I30="","",_xlfn.RANK.EQ(I30,I$19:I$60))</f>
        <v/>
      </c>
      <c r="I30" s="8"/>
    </row>
    <row r="31" spans="1:9" x14ac:dyDescent="0.25">
      <c r="A31" t="s">
        <v>96</v>
      </c>
      <c r="B31" t="s">
        <v>97</v>
      </c>
      <c r="C31" t="s">
        <v>98</v>
      </c>
      <c r="D31" t="s">
        <v>99</v>
      </c>
      <c r="E31" t="s">
        <v>84</v>
      </c>
      <c r="F31">
        <v>454</v>
      </c>
      <c r="G31" s="11">
        <f t="shared" si="0"/>
        <v>0.5717884130982368</v>
      </c>
      <c r="H31" t="str">
        <f>IF(I31="","",_xlfn.RANK.EQ(I31,I$19:I$60))</f>
        <v/>
      </c>
      <c r="I31" s="8"/>
    </row>
    <row r="32" spans="1:9" x14ac:dyDescent="0.25">
      <c r="A32" t="s">
        <v>100</v>
      </c>
      <c r="B32" t="s">
        <v>101</v>
      </c>
      <c r="C32" t="s">
        <v>102</v>
      </c>
      <c r="D32" t="s">
        <v>103</v>
      </c>
      <c r="E32" t="s">
        <v>59</v>
      </c>
      <c r="F32">
        <v>446</v>
      </c>
      <c r="G32" s="11">
        <f t="shared" si="0"/>
        <v>0.5617128463476071</v>
      </c>
      <c r="H32" t="str">
        <f>IF(I32="","",_xlfn.RANK.EQ(I32,I$19:I$60))</f>
        <v/>
      </c>
      <c r="I32" s="8"/>
    </row>
    <row r="33" spans="1:9" x14ac:dyDescent="0.25">
      <c r="A33" t="s">
        <v>104</v>
      </c>
      <c r="B33" t="s">
        <v>105</v>
      </c>
      <c r="C33" t="s">
        <v>106</v>
      </c>
      <c r="D33" t="s">
        <v>107</v>
      </c>
      <c r="E33" t="s">
        <v>84</v>
      </c>
      <c r="F33">
        <v>422</v>
      </c>
      <c r="G33" s="11">
        <f t="shared" si="0"/>
        <v>0.53148614609571787</v>
      </c>
      <c r="H33" t="str">
        <f>IF(I33="","",_xlfn.RANK.EQ(I33,I$19:I$60))</f>
        <v/>
      </c>
      <c r="I33" s="8"/>
    </row>
    <row r="34" spans="1:9" x14ac:dyDescent="0.25">
      <c r="A34" t="s">
        <v>108</v>
      </c>
      <c r="B34" t="s">
        <v>109</v>
      </c>
      <c r="C34" t="s">
        <v>110</v>
      </c>
      <c r="D34" t="s">
        <v>70</v>
      </c>
      <c r="E34" t="s">
        <v>59</v>
      </c>
      <c r="F34">
        <v>224</v>
      </c>
      <c r="G34" s="11">
        <f t="shared" si="0"/>
        <v>0.28211586901763225</v>
      </c>
      <c r="H34" t="str">
        <f>IF(I34="","",_xlfn.RANK.EQ(I34,I$19:I$60))</f>
        <v/>
      </c>
      <c r="I34" s="8"/>
    </row>
    <row r="35" spans="1:9" x14ac:dyDescent="0.25">
      <c r="G35" s="11" t="str">
        <f t="shared" si="0"/>
        <v/>
      </c>
      <c r="H35" t="str">
        <f>IF(I35="","",_xlfn.RANK.EQ(I35,I$19:I$60))</f>
        <v/>
      </c>
      <c r="I35" s="8"/>
    </row>
    <row r="36" spans="1:9" x14ac:dyDescent="0.25">
      <c r="G36" s="11" t="str">
        <f t="shared" si="0"/>
        <v/>
      </c>
      <c r="H36" t="str">
        <f>IF(I36="","",_xlfn.RANK.EQ(I36,I$19:I$60))</f>
        <v/>
      </c>
      <c r="I36" s="8"/>
    </row>
    <row r="37" spans="1:9" x14ac:dyDescent="0.25">
      <c r="G37" s="11" t="str">
        <f t="shared" si="0"/>
        <v/>
      </c>
      <c r="H37" t="str">
        <f>IF(I37="","",_xlfn.RANK.EQ(I37,I$19:I$60))</f>
        <v/>
      </c>
      <c r="I37" s="8"/>
    </row>
    <row r="38" spans="1:9" x14ac:dyDescent="0.25">
      <c r="G38" s="11" t="str">
        <f t="shared" si="0"/>
        <v/>
      </c>
      <c r="H38" t="str">
        <f>IF(I38="","",_xlfn.RANK.EQ(I38,I$19:I$60))</f>
        <v/>
      </c>
      <c r="I38" s="8"/>
    </row>
    <row r="39" spans="1:9" x14ac:dyDescent="0.25">
      <c r="G39" s="11" t="str">
        <f t="shared" si="0"/>
        <v/>
      </c>
      <c r="H39" t="str">
        <f>IF(I39="","",_xlfn.RANK.EQ(I39,I$19:I$60))</f>
        <v/>
      </c>
      <c r="I39" s="8"/>
    </row>
    <row r="40" spans="1:9" x14ac:dyDescent="0.25">
      <c r="G40" s="11" t="str">
        <f t="shared" si="0"/>
        <v/>
      </c>
      <c r="H40" t="str">
        <f>IF(I40="","",_xlfn.RANK.EQ(I40,I$19:I$60))</f>
        <v/>
      </c>
      <c r="I40" s="8"/>
    </row>
    <row r="41" spans="1:9" x14ac:dyDescent="0.25">
      <c r="G41" s="11" t="str">
        <f t="shared" si="0"/>
        <v/>
      </c>
      <c r="H41" t="str">
        <f>IF(I41="","",_xlfn.RANK.EQ(I41,I$19:I$60))</f>
        <v/>
      </c>
      <c r="I41" s="8"/>
    </row>
    <row r="42" spans="1:9" x14ac:dyDescent="0.25">
      <c r="G42" s="11" t="str">
        <f t="shared" si="0"/>
        <v/>
      </c>
      <c r="H42" t="str">
        <f>IF(I42="","",_xlfn.RANK.EQ(I42,I$19:I$60))</f>
        <v/>
      </c>
      <c r="I42" s="8"/>
    </row>
    <row r="43" spans="1:9" x14ac:dyDescent="0.25">
      <c r="G43" s="11" t="str">
        <f t="shared" si="0"/>
        <v/>
      </c>
      <c r="H43" t="str">
        <f>IF(I43="","",_xlfn.RANK.EQ(I43,I$19:I$60))</f>
        <v/>
      </c>
      <c r="I43" s="8"/>
    </row>
    <row r="44" spans="1:9" x14ac:dyDescent="0.25">
      <c r="G44" s="11" t="str">
        <f t="shared" si="0"/>
        <v/>
      </c>
      <c r="H44" t="str">
        <f>IF(I44="","",_xlfn.RANK.EQ(I44,I$19:I$60))</f>
        <v/>
      </c>
      <c r="I44" s="8"/>
    </row>
    <row r="45" spans="1:9" x14ac:dyDescent="0.25">
      <c r="G45" s="11" t="str">
        <f t="shared" si="0"/>
        <v/>
      </c>
      <c r="H45" t="str">
        <f>IF(I45="","",_xlfn.RANK.EQ(I45,I$19:I$60))</f>
        <v/>
      </c>
      <c r="I45" s="8"/>
    </row>
    <row r="46" spans="1:9" x14ac:dyDescent="0.25">
      <c r="G46" s="11" t="str">
        <f t="shared" si="0"/>
        <v/>
      </c>
      <c r="H46" t="str">
        <f>IF(I46="","",_xlfn.RANK.EQ(I46,I$19:I$60))</f>
        <v/>
      </c>
      <c r="I46" s="8"/>
    </row>
    <row r="47" spans="1:9" x14ac:dyDescent="0.25">
      <c r="G47" s="11" t="str">
        <f t="shared" si="0"/>
        <v/>
      </c>
      <c r="H47" t="str">
        <f>IF(I47="","",_xlfn.RANK.EQ(I47,I$19:I$60))</f>
        <v/>
      </c>
      <c r="I47" s="8"/>
    </row>
    <row r="48" spans="1:9" x14ac:dyDescent="0.25">
      <c r="G48" s="11" t="str">
        <f t="shared" si="0"/>
        <v/>
      </c>
      <c r="H48" t="str">
        <f>IF(I48="","",_xlfn.RANK.EQ(I48,I$19:I$60))</f>
        <v/>
      </c>
      <c r="I48" s="8"/>
    </row>
    <row r="49" spans="7:9" x14ac:dyDescent="0.25">
      <c r="G49" s="11" t="str">
        <f t="shared" si="0"/>
        <v/>
      </c>
      <c r="H49" t="str">
        <f>IF(I49="","",_xlfn.RANK.EQ(I49,I$19:I$60))</f>
        <v/>
      </c>
      <c r="I49" s="8"/>
    </row>
    <row r="50" spans="7:9" x14ac:dyDescent="0.25">
      <c r="G50" s="11" t="str">
        <f t="shared" si="0"/>
        <v/>
      </c>
      <c r="H50" t="str">
        <f>IF(I50="","",_xlfn.RANK.EQ(I50,I$19:I$60))</f>
        <v/>
      </c>
      <c r="I50" s="8"/>
    </row>
    <row r="51" spans="7:9" x14ac:dyDescent="0.25">
      <c r="G51" s="11" t="str">
        <f t="shared" si="0"/>
        <v/>
      </c>
      <c r="H51" t="str">
        <f>IF(I51="","",_xlfn.RANK.EQ(I51,I$19:I$60))</f>
        <v/>
      </c>
      <c r="I51" s="8"/>
    </row>
    <row r="52" spans="7:9" x14ac:dyDescent="0.25">
      <c r="G52" s="11" t="str">
        <f t="shared" si="0"/>
        <v/>
      </c>
      <c r="H52" t="str">
        <f>IF(I52="","",_xlfn.RANK.EQ(I52,I$19:I$60))</f>
        <v/>
      </c>
      <c r="I52" s="8"/>
    </row>
    <row r="53" spans="7:9" x14ac:dyDescent="0.25">
      <c r="G53" s="11" t="str">
        <f t="shared" si="0"/>
        <v/>
      </c>
      <c r="H53" t="str">
        <f>IF(I53="","",_xlfn.RANK.EQ(I53,I$19:I$60))</f>
        <v/>
      </c>
      <c r="I53" s="8"/>
    </row>
    <row r="54" spans="7:9" x14ac:dyDescent="0.25">
      <c r="G54" s="11" t="str">
        <f t="shared" si="0"/>
        <v/>
      </c>
      <c r="H54" t="str">
        <f>IF(I54="","",_xlfn.RANK.EQ(I54,I$19:I$60))</f>
        <v/>
      </c>
      <c r="I54" s="8"/>
    </row>
    <row r="55" spans="7:9" x14ac:dyDescent="0.25">
      <c r="G55" s="11" t="str">
        <f t="shared" si="0"/>
        <v/>
      </c>
      <c r="H55" t="str">
        <f>IF(I55="","",_xlfn.RANK.EQ(I55,I$19:I$60))</f>
        <v/>
      </c>
      <c r="I55" s="8"/>
    </row>
    <row r="56" spans="7:9" x14ac:dyDescent="0.25">
      <c r="G56" s="11" t="str">
        <f t="shared" si="0"/>
        <v/>
      </c>
      <c r="H56" t="str">
        <f>IF(I56="","",_xlfn.RANK.EQ(I56,I$19:I$60))</f>
        <v/>
      </c>
      <c r="I56" s="8"/>
    </row>
    <row r="57" spans="7:9" x14ac:dyDescent="0.25">
      <c r="G57" s="11" t="str">
        <f t="shared" si="0"/>
        <v/>
      </c>
      <c r="H57" t="str">
        <f>IF(I57="","",_xlfn.RANK.EQ(I57,I$19:I$60))</f>
        <v/>
      </c>
      <c r="I57" s="8"/>
    </row>
    <row r="58" spans="7:9" x14ac:dyDescent="0.25">
      <c r="G58" s="11" t="str">
        <f t="shared" si="0"/>
        <v/>
      </c>
      <c r="H58" t="str">
        <f>IF(I58="","",_xlfn.RANK.EQ(I58,I$19:I$60))</f>
        <v/>
      </c>
      <c r="I58" s="8"/>
    </row>
    <row r="59" spans="7:9" x14ac:dyDescent="0.25">
      <c r="G59" s="11" t="str">
        <f t="shared" si="0"/>
        <v/>
      </c>
      <c r="H59" t="str">
        <f>IF(I59="","",_xlfn.RANK.EQ(I59,I$19:I$60))</f>
        <v/>
      </c>
      <c r="I59" s="8"/>
    </row>
    <row r="60" spans="7:9" x14ac:dyDescent="0.25">
      <c r="G60" s="11" t="str">
        <f t="shared" si="0"/>
        <v/>
      </c>
      <c r="H60" t="str">
        <f>IF(I60="","",_xlfn.RANK.EQ(I60,I$19:I$60))</f>
        <v/>
      </c>
      <c r="I60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Bailleau Grand Vols</vt:lpstr>
      <vt:lpstr>Bailleau Vitesse</vt:lpstr>
      <vt:lpstr>EK Ostrow 20m</vt:lpstr>
      <vt:lpstr>Issoudun Club-Std-20m</vt:lpstr>
      <vt:lpstr>Issoudun Open</vt:lpstr>
      <vt:lpstr>National Air 15m</vt:lpstr>
      <vt:lpstr>National Air Club</vt:lpstr>
      <vt:lpstr>NK 15m</vt:lpstr>
      <vt:lpstr>NK Club</vt:lpstr>
      <vt:lpstr>NK Open</vt:lpstr>
      <vt:lpstr>OMK 15m</vt:lpstr>
      <vt:lpstr>OMK 18m</vt:lpstr>
      <vt:lpstr>OMK Club</vt:lpstr>
      <vt:lpstr>ZW Club</vt:lpstr>
      <vt:lpstr>ZW Gemengd</vt:lpstr>
    </vt:vector>
  </TitlesOfParts>
  <Company>Informatica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Kleij, Remy</dc:creator>
  <cp:lastModifiedBy>van der Kleij, Remy</cp:lastModifiedBy>
  <dcterms:created xsi:type="dcterms:W3CDTF">2013-08-11T19:42:01Z</dcterms:created>
  <dcterms:modified xsi:type="dcterms:W3CDTF">2013-08-26T13:35:15Z</dcterms:modified>
</cp:coreProperties>
</file>